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D6A860A-03CF-4D6E-878E-0BDDD096FF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ortable" sheetId="1" r:id="rId1"/>
    <sheet name="Editable" sheetId="3" r:id="rId2"/>
  </sheets>
  <definedNames>
    <definedName name="VCategory">#REF!</definedName>
    <definedName name="VData">#REF!</definedName>
    <definedName name="VUse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</calcChain>
</file>

<file path=xl/sharedStrings.xml><?xml version="1.0" encoding="utf-8"?>
<sst xmlns="http://schemas.openxmlformats.org/spreadsheetml/2006/main" count="797" uniqueCount="637">
  <si>
    <t>Category Filter</t>
  </si>
  <si>
    <t>🛠️ All A.I. Tools</t>
  </si>
  <si>
    <t>Tool Name</t>
  </si>
  <si>
    <t>Description</t>
  </si>
  <si>
    <t>Tool Categories</t>
  </si>
  <si>
    <t>Adext</t>
  </si>
  <si>
    <t>AI for optimizing ad spend and targeting.</t>
  </si>
  <si>
    <t>🛠️ All A.I. Tools, 📈 Marketing &amp; Growth, 💻 Developer Tools, 🖼️ Image &amp; Media Enhancement</t>
  </si>
  <si>
    <t>Adobe Enhance</t>
  </si>
  <si>
    <t>Cleans and enhances audio instantly.</t>
  </si>
  <si>
    <t>🛠️ All A.I. Tools, 🎙️ Audio &amp; Voice, 🎬 Video &amp; Animation</t>
  </si>
  <si>
    <t>Agent Ai</t>
  </si>
  <si>
    <t>Builds autonomous AI agents for tasks.</t>
  </si>
  <si>
    <t>🛠️ All A.I. Tools, 🌟 Lifestyle &amp; Productivity, 🔍 Prompting &amp; AI Search, 🎓 Education &amp; Research, 💼 Sales &amp; CRM, 🖼️ Image &amp; Media Enhancement</t>
  </si>
  <si>
    <t>Agent GPT</t>
  </si>
  <si>
    <t>Deploys standalone AI agents from prompts.</t>
  </si>
  <si>
    <t>🛠️ All A.I. Tools, 🌟 Lifestyle &amp; Productivity, 🎓 Education &amp; Research, 💬 Chatbots &amp; Conversational AI</t>
  </si>
  <si>
    <t>AI Marketing Helper</t>
  </si>
  <si>
    <t>Creates marketing copy and ideas fast.</t>
  </si>
  <si>
    <t>🛠️ All A.I. Tools, ⚙️ Automation &amp; Workflow, 🎨 Design &amp; Creativity, 📈 Marketing &amp; Growth, 💼 Sales &amp; CRM, 🎓 Education &amp; Research, ✍️ Content &amp; Copywriting</t>
  </si>
  <si>
    <t>AI Portrait Generator</t>
  </si>
  <si>
    <t>Generates realistic AI portraits.</t>
  </si>
  <si>
    <t>🛠️ All A.I. Tools, 🖼️ Image &amp; Media Enhancement</t>
  </si>
  <si>
    <t>Aide</t>
  </si>
  <si>
    <t>AI tool for debugging and explaining code.</t>
  </si>
  <si>
    <t>🛠️ All A.I. Tools, 🎓 Education &amp; Research</t>
  </si>
  <si>
    <t>AILab Tools</t>
  </si>
  <si>
    <t>Suite of image editing and enhancement tools.</t>
  </si>
  <si>
    <t>🛠️ All A.I. Tools, 🖼️ Image &amp; Media Enhancement, 🎨 Design &amp; Creativity</t>
  </si>
  <si>
    <t>Aimi</t>
  </si>
  <si>
    <t>AI-generated music composer.</t>
  </si>
  <si>
    <t>Airparser</t>
  </si>
  <si>
    <t>Extracts structured data from documents.</t>
  </si>
  <si>
    <t>🛠️ All A.I. Tools, "📊 Data, Finance &amp; Legal"</t>
  </si>
  <si>
    <t>AIVA</t>
  </si>
  <si>
    <t>AI composer for original music.</t>
  </si>
  <si>
    <t>🛠️ All A.I. Tools, 🎙️ Audio &amp; Voice</t>
  </si>
  <si>
    <t>Alethea AI</t>
  </si>
  <si>
    <t>Creates interactive AI avatars and characters.</t>
  </si>
  <si>
    <t>🛠️ All A.I. Tools, 💻 Developer Tools, 🎬 Video &amp; Animation, 🎨 Design &amp; Creativity</t>
  </si>
  <si>
    <t>AlliAi</t>
  </si>
  <si>
    <t>SEO automation for websites.</t>
  </si>
  <si>
    <t>🛠️ All A.I. Tools, 📈 Marketing &amp; Growth</t>
  </si>
  <si>
    <t>Altered</t>
  </si>
  <si>
    <t>Professional AI voice changing tool.</t>
  </si>
  <si>
    <t>Anyword</t>
  </si>
  <si>
    <t>AI copywriter optimized for conversions.</t>
  </si>
  <si>
    <t>🛠️ All A.I. Tools, 📈 Marketing &amp; Growth, 💼 Sales &amp; CRM, 🔍 Prompting &amp; AI Search, "📊 Data, Finance &amp; Legal", 💻 Developer Tools</t>
  </si>
  <si>
    <t>Apollo</t>
  </si>
  <si>
    <t>B2B lead generation and outreach platform.</t>
  </si>
  <si>
    <t>🛠️ All A.I. Tools, 💼 Sales &amp; CRM</t>
  </si>
  <si>
    <t>Arc</t>
  </si>
  <si>
    <t>Next-gen browser with AI productivity tools.</t>
  </si>
  <si>
    <t>🛠️ All A.I. Tools, 🎬 Video &amp; Animation</t>
  </si>
  <si>
    <t>Arcads</t>
  </si>
  <si>
    <t>AI-powered game asset creation.</t>
  </si>
  <si>
    <t>Arches AI</t>
  </si>
  <si>
    <t>AI research assistant for deep insights.</t>
  </si>
  <si>
    <t>🛠️ All A.I. Tools, 💬 Chatbots &amp; Conversational AI, 💻 Developer Tools</t>
  </si>
  <si>
    <t>Assembly AI</t>
  </si>
  <si>
    <t>Speech-to-text API for transcription.</t>
  </si>
  <si>
    <t>AudioStock</t>
  </si>
  <si>
    <t>AI-generated music and audio assets.</t>
  </si>
  <si>
    <t>🛠️ All A.I. Tools, 🎙️ Audio &amp; Voice, 📈 Marketing &amp; Growth, 🎨 Design &amp; Creativity, 💻 Developer Tools</t>
  </si>
  <si>
    <t>Auphonic</t>
  </si>
  <si>
    <t>Automatic audio leveling and cleanup.</t>
  </si>
  <si>
    <t>Autoenhance AI</t>
  </si>
  <si>
    <t>Enhances real estate and listing photos.</t>
  </si>
  <si>
    <t>AutoFunel</t>
  </si>
  <si>
    <t>Builds automated AI marketing funnels.</t>
  </si>
  <si>
    <t>AutoPod</t>
  </si>
  <si>
    <t>Automates video editing for podcasts.</t>
  </si>
  <si>
    <t>Axiom</t>
  </si>
  <si>
    <t>Browser automation for workflows.</t>
  </si>
  <si>
    <t>🛠️ All A.I. Tools, ⚙️ Automation &amp; Workflow, 💻 Developer Tools</t>
  </si>
  <si>
    <t>Beatoven</t>
  </si>
  <si>
    <t>Creates royalty-free, AI-generated music.</t>
  </si>
  <si>
    <t>Beautiful AI</t>
  </si>
  <si>
    <t>Generates polished, smart presentations.</t>
  </si>
  <si>
    <t>🛠️ All A.I. Tools, 🎨 Design &amp; Creativity</t>
  </si>
  <si>
    <t>Black Box</t>
  </si>
  <si>
    <t>AI code search and snippet generator.</t>
  </si>
  <si>
    <t>🛠️ All A.I. Tools, 💻 Developer Tools</t>
  </si>
  <si>
    <t>Blaze AI</t>
  </si>
  <si>
    <t>Generates landing pages and websites.</t>
  </si>
  <si>
    <t>🛠️ All A.I. Tools, 📈 Marketing &amp; Growth, 🖼️ Image &amp; Media Enhancement, 🎨 Design &amp; Creativity, ✍️ Content &amp; Copywriting</t>
  </si>
  <si>
    <t>Boomy</t>
  </si>
  <si>
    <t>Instantly creates AI-generated songs.</t>
  </si>
  <si>
    <t>Brancher</t>
  </si>
  <si>
    <t>Build AI apps without coding.</t>
  </si>
  <si>
    <t>Browse</t>
  </si>
  <si>
    <t>AI assistant for web browsing and research.</t>
  </si>
  <si>
    <t>🛠️ All A.I. Tools, ⚙️ Automation &amp; Workflow, 💻 Developer Tools, "📊 Data, Finance &amp; Legal"</t>
  </si>
  <si>
    <t>Canva Magic Write</t>
  </si>
  <si>
    <t>AI writing assistant inside Canva for fast content creation.</t>
  </si>
  <si>
    <t>🛠️ All A.I. Tools, 🖼️ Image &amp; Media Enhancement, 🎨 Design &amp; Creativity, ✍️ Content &amp; Copywriting</t>
  </si>
  <si>
    <t>Certainly</t>
  </si>
  <si>
    <t>AI chatbot for customer support and sales automation.</t>
  </si>
  <si>
    <t>🛠️ All A.I. Tools, 💬 Chatbots &amp; Conversational AI, 💼 Sales &amp; CRM</t>
  </si>
  <si>
    <t>Character</t>
  </si>
  <si>
    <t>Create and chat with custom AI characters.</t>
  </si>
  <si>
    <t>🛠️ All A.I. Tools, 💬 Chatbots &amp; Conversational AI, 🌟 Lifestyle &amp; Productivity</t>
  </si>
  <si>
    <t>Chatbase</t>
  </si>
  <si>
    <t>Train custom chatbots on your data.</t>
  </si>
  <si>
    <t>🛠️ All A.I. Tools, ✍️ Content &amp; Copywriting</t>
  </si>
  <si>
    <t>ChatDOC</t>
  </si>
  <si>
    <t>Reads and summarizes PDFs and documents.</t>
  </si>
  <si>
    <t>🛠️ All A.I. Tools, ⚙️ Automation &amp; Workflow</t>
  </si>
  <si>
    <t>ChatGPT</t>
  </si>
  <si>
    <t>Advanced AI model for conversation, tasks, and content.</t>
  </si>
  <si>
    <t>🛠️ All A.I. Tools, 🌟 Lifestyle &amp; Productivity</t>
  </si>
  <si>
    <t>ChatGPT Writer</t>
  </si>
  <si>
    <t>Generates email replies instantly inside your inbox.</t>
  </si>
  <si>
    <t>Claude</t>
  </si>
  <si>
    <t>AI assistant known for long-context reasoning.</t>
  </si>
  <si>
    <t>Cleanvoice AI</t>
  </si>
  <si>
    <t>Removes filler words and noise from audio.</t>
  </si>
  <si>
    <t>Codenull.ai</t>
  </si>
  <si>
    <t>AI-powered code generator and debugging helper.</t>
  </si>
  <si>
    <t>Codia AI</t>
  </si>
  <si>
    <t>Builds AI-powered apps without coding.</t>
  </si>
  <si>
    <t>🛠️ All A.I. Tools, 🎨 Design &amp; Creativity, 📈 Marketing &amp; Growth</t>
  </si>
  <si>
    <t>Compose AI</t>
  </si>
  <si>
    <t>Auto-completes writing to speed up typing.</t>
  </si>
  <si>
    <t>Content Bot</t>
  </si>
  <si>
    <t>AI writing tool for blogs and marketing.</t>
  </si>
  <si>
    <t>🛠️ All A.I. Tools, ✍️ Content &amp; Copywriting, 📈 Marketing &amp; Growth</t>
  </si>
  <si>
    <t>Copilot</t>
  </si>
  <si>
    <t>AI assistant for coding inside your editor.</t>
  </si>
  <si>
    <t>🛠️ All A.I. Tools, 💬 Chatbots &amp; Conversational AI</t>
  </si>
  <si>
    <t>Copy.AI</t>
  </si>
  <si>
    <t>Generates marketing copy and content quickly.</t>
  </si>
  <si>
    <t>🛠️ All A.I. Tools, 📈 Marketing &amp; Growth, ✍️ Content &amp; Copywriting, 💻 Developer Tools</t>
  </si>
  <si>
    <t>CopySmith</t>
  </si>
  <si>
    <t>AI tool for eCommerce and product copy.</t>
  </si>
  <si>
    <t>🛠️ All A.I. Tools, 📈 Marketing &amp; Growth, 💼 Sales &amp; CRM, ✍️ Content &amp; Copywriting</t>
  </si>
  <si>
    <t>Craiyon</t>
  </si>
  <si>
    <t>Simple AI text-to-image generator.</t>
  </si>
  <si>
    <t>🛠️ All A.I. Tools, 🌟 Lifestyle &amp; Productivity, 🖼️ Image &amp; Media Enhancement, 🎨 Design &amp; Creativity</t>
  </si>
  <si>
    <t>Cresta</t>
  </si>
  <si>
    <t>Real-time AI coaching for sales teams.</t>
  </si>
  <si>
    <t>Cursor</t>
  </si>
  <si>
    <t>AI code editor with powerful automation.</t>
  </si>
  <si>
    <t>CustomGPT</t>
  </si>
  <si>
    <t>Build private, company-trained GPT chatbots.</t>
  </si>
  <si>
    <t>Ddevi</t>
  </si>
  <si>
    <t>AI-driven SEO and content automation platform.</t>
  </si>
  <si>
    <t>🛠️ All A.I. Tools, 📈 Marketing &amp; Growth, 💼 Sales &amp; CRM, 💻 Developer Tools</t>
  </si>
  <si>
    <t>Deciphr AI</t>
  </si>
  <si>
    <t>Turns long audio into clean summaries and notes.</t>
  </si>
  <si>
    <t>Decktopus</t>
  </si>
  <si>
    <t>Automatically generates presentation decks.</t>
  </si>
  <si>
    <t>Deep Dream Generator</t>
  </si>
  <si>
    <t>Generates artistic dream-like images.</t>
  </si>
  <si>
    <t>Deepai</t>
  </si>
  <si>
    <t>API suite for images, text, and analytics.</t>
  </si>
  <si>
    <t>🛠️ All A.I. Tools, 🎨 Design &amp; Creativity, 🖼️ Image &amp; Media Enhancement, 🎙️ Audio &amp; Voice</t>
  </si>
  <si>
    <t>DeepL Translate</t>
  </si>
  <si>
    <t>High-accuracy AI language translator.</t>
  </si>
  <si>
    <t>Delibr</t>
  </si>
  <si>
    <t>AI for product managers and spec writing.</t>
  </si>
  <si>
    <t>Descript Overdub</t>
  </si>
  <si>
    <t>Clone your voice for editing and narration.</t>
  </si>
  <si>
    <t>🛠️ All A.I. Tools, 📈 Marketing &amp; Growth, 🎙️ Audio &amp; Voice, 🎬 Video &amp; Animation, 🎨 Design &amp; Creativity, 💻 Developer Tools</t>
  </si>
  <si>
    <t>Digital First AI</t>
  </si>
  <si>
    <t>Auto-creates marketing plans and strategies.</t>
  </si>
  <si>
    <t>🛠️ All A.I. Tools, ⚙️ Automation &amp; Workflow, 🎨 Design &amp; Creativity, 📈 Marketing &amp; Growth</t>
  </si>
  <si>
    <t>DoNotPay</t>
  </si>
  <si>
    <t>AI legal assistant for disputes and refunds.</t>
  </si>
  <si>
    <t>DraftLab</t>
  </si>
  <si>
    <t>AI email assistant for Gmail.</t>
  </si>
  <si>
    <t>Dreamhouse AI</t>
  </si>
  <si>
    <t>AI interior design visualizer.</t>
  </si>
  <si>
    <t>Durable</t>
  </si>
  <si>
    <t>Creates instant AI websites for businesses.</t>
  </si>
  <si>
    <t>Durable AI CRM</t>
  </si>
  <si>
    <t>AI-powered CRM for small teams.</t>
  </si>
  <si>
    <t>Easy-Peasy</t>
  </si>
  <si>
    <t>AI writing tool for blogs and social posts.</t>
  </si>
  <si>
    <t>🛠️ All A.I. Tools, 🎙️ Audio &amp; Voice, 🎬 Video &amp; Animation, 🎨 Design &amp; Creativity</t>
  </si>
  <si>
    <t>Eightify</t>
  </si>
  <si>
    <t>Generates YouTube video summaries instantly.</t>
  </si>
  <si>
    <t>🛠️ All A.I. Tools, 🎙️ Audio &amp; Voice, 🎬 Video &amp; Animation, 🎓 Education &amp; Research</t>
  </si>
  <si>
    <t>Eilla AI</t>
  </si>
  <si>
    <t>AI writing &amp; strategy tool for eCommerce.</t>
  </si>
  <si>
    <t>🛠️ All A.I. Tools, "📊 Data, Finance &amp; Legal", 🎨 Design &amp; Creativity</t>
  </si>
  <si>
    <t>Elai</t>
  </si>
  <si>
    <t>Creates training videos with AI avatars.</t>
  </si>
  <si>
    <t>🛠️ All A.I. Tools, 🎬 Video &amp; Animation, 🌟 Lifestyle &amp; Productivity</t>
  </si>
  <si>
    <t>Elicit</t>
  </si>
  <si>
    <t>AI research assistant for summaries and insights.</t>
  </si>
  <si>
    <t>Evoke Music</t>
  </si>
  <si>
    <t>AI music generation tool for creators.</t>
  </si>
  <si>
    <t>Explain Like I'm Five AI</t>
  </si>
  <si>
    <t>Simplifies complex concepts easily.</t>
  </si>
  <si>
    <t>Explain Paper</t>
  </si>
  <si>
    <t>Simplifies academic papers.</t>
  </si>
  <si>
    <t>Fathom</t>
  </si>
  <si>
    <t>AI meeting recorder with instant summaries.</t>
  </si>
  <si>
    <t>Feedly Leo</t>
  </si>
  <si>
    <t>AI news and research assistant.</t>
  </si>
  <si>
    <t>Figstack</t>
  </si>
  <si>
    <t>Explains code in plain language.</t>
  </si>
  <si>
    <t>Fireflies</t>
  </si>
  <si>
    <t>Automatic meeting transcription and notes.</t>
  </si>
  <si>
    <t>🛠️ All A.I. Tools, 🌟 Lifestyle &amp; Productivity, ✍️ Content &amp; Copywriting, 🎙️ Audio &amp; Voice</t>
  </si>
  <si>
    <t>Flexclip</t>
  </si>
  <si>
    <t>AI-powered video creation and editing tool.</t>
  </si>
  <si>
    <t>FlowGPT</t>
  </si>
  <si>
    <t>Library of top-rated AI prompts.</t>
  </si>
  <si>
    <t>🛠️ All A.I. Tools, 🔍 Prompting &amp; AI Search</t>
  </si>
  <si>
    <t>Flowrite</t>
  </si>
  <si>
    <t>AI email writer and message generator.</t>
  </si>
  <si>
    <t>🛠️ All A.I. Tools, ✍️ Content &amp; Copywriting, 🎓 Education &amp; Research</t>
  </si>
  <si>
    <t>Frase IO</t>
  </si>
  <si>
    <t>SEO research, summaries, and content generation.</t>
  </si>
  <si>
    <t>Free AI Detector</t>
  </si>
  <si>
    <t>Detects AI-written text instantly.</t>
  </si>
  <si>
    <t>🛠️ All A.I. Tools, ✍️ Content &amp; Copywriting, 🔍 Prompting &amp; AI Search</t>
  </si>
  <si>
    <t>Galileo AI</t>
  </si>
  <si>
    <t>Generates UI designs from simple prompts.</t>
  </si>
  <si>
    <t>Gamma</t>
  </si>
  <si>
    <t>AI deck and document generator.</t>
  </si>
  <si>
    <t>💻 Developer Tools, 🛠️ All A.I. Tools</t>
  </si>
  <si>
    <t>Gemini</t>
  </si>
  <si>
    <t>Google’s multimodal AI assistant and model suite.</t>
  </si>
  <si>
    <t>🛠️ All A.I. Tools, 💬 Chatbots &amp; Conversational AI, 🎓 Education &amp; Research, 📈 Marketing &amp; Growth, 🌟 Lifestyle &amp; Productivity</t>
  </si>
  <si>
    <t>Genei</t>
  </si>
  <si>
    <t>AI summarizer for research documents.</t>
  </si>
  <si>
    <t>🛠️ All A.I. Tools, 💬 Chatbots &amp; Conversational AI, 🎓 Education &amp; Research</t>
  </si>
  <si>
    <t>GetGuru</t>
  </si>
  <si>
    <t>AI knowledge base for teams.</t>
  </si>
  <si>
    <t>Glean AI</t>
  </si>
  <si>
    <t>AI financial and vendor insights.</t>
  </si>
  <si>
    <t>GMind</t>
  </si>
  <si>
    <t>Visual AI mind-mapping and knowledge tool.</t>
  </si>
  <si>
    <t>Godmode</t>
  </si>
  <si>
    <t>Autonomous AI agent execution.</t>
  </si>
  <si>
    <t>Gong</t>
  </si>
  <si>
    <t>AI insights from sales calls and customer conversations.</t>
  </si>
  <si>
    <t>Grammarly</t>
  </si>
  <si>
    <t>AI writing assistant for grammar and clarity.</t>
  </si>
  <si>
    <t>Gretel</t>
  </si>
  <si>
    <t>Generates synthetic data using artificial intelligence.</t>
  </si>
  <si>
    <t>🛠️ All A.I. Tools, 💻 Developer Tools, "📊 Data, Finance &amp; Legal"</t>
  </si>
  <si>
    <t>Growthbar SEO</t>
  </si>
  <si>
    <t>SEO content writing assistant.</t>
  </si>
  <si>
    <t>Harvey</t>
  </si>
  <si>
    <t>AI legal copilot for law firms.</t>
  </si>
  <si>
    <t>🛠️ All A.I. Tools, "📊 Data, Finance &amp; Legal", 🌟 Lifestyle &amp; Productivity</t>
  </si>
  <si>
    <t>Hedra</t>
  </si>
  <si>
    <t>AI video generation from images.</t>
  </si>
  <si>
    <t>🛠️ All A.I. Tools, 🎨 Design &amp; Creativity, ✍️ Content &amp; Copywriting</t>
  </si>
  <si>
    <t>HeyGen</t>
  </si>
  <si>
    <t>AI avatar video generator.</t>
  </si>
  <si>
    <t>🛠️ All A.I. Tools, 🎬 Video &amp; Animation, 🎨 Design &amp; Creativity</t>
  </si>
  <si>
    <t>Higgsfield</t>
  </si>
  <si>
    <t>AI video generation for people and motion.</t>
  </si>
  <si>
    <t>Hooks Generator AI</t>
  </si>
  <si>
    <t>Creates viral hooks for content.</t>
  </si>
  <si>
    <t>🛠️ All A.I. Tools, ✍️ Content &amp; Copywriting, 🌟 Lifestyle &amp; Productivity, 🖼️ Image &amp; Media Enhancement</t>
  </si>
  <si>
    <t>Hugging Face</t>
  </si>
  <si>
    <t>Open-source AI models and tools hub.</t>
  </si>
  <si>
    <t>Humata.ai</t>
  </si>
  <si>
    <t>Answers questions from your PDFs instantly.</t>
  </si>
  <si>
    <t>Hypotenuse AI</t>
  </si>
  <si>
    <t>AI writer for product descriptions and SEO content.</t>
  </si>
  <si>
    <t>Icon AI</t>
  </si>
  <si>
    <t>Creates digital and 3D avatar icons.</t>
  </si>
  <si>
    <t>idomoo</t>
  </si>
  <si>
    <t>Creates personalized, dynamic AI-powered videos.</t>
  </si>
  <si>
    <t>🛠️ All A.I. Tools, 🎬 Video &amp; Animation, 🎙️ Audio &amp; Voice</t>
  </si>
  <si>
    <t>Imagen</t>
  </si>
  <si>
    <t>Google’s high-quality AI image generator.</t>
  </si>
  <si>
    <t>InkforAll</t>
  </si>
  <si>
    <t>SEO writing and optimization tool.</t>
  </si>
  <si>
    <t>Instantly.ai</t>
  </si>
  <si>
    <t>AI cold email outreach and lead generation.</t>
  </si>
  <si>
    <t>InVideo</t>
  </si>
  <si>
    <t>AI video creator with templates and editing tools.</t>
  </si>
  <si>
    <t>Inworld</t>
  </si>
  <si>
    <t>Ironclad</t>
  </si>
  <si>
    <t>AI contract management and legal workflow automation.</t>
  </si>
  <si>
    <t>Jasper</t>
  </si>
  <si>
    <t>AI content generator for marketing teams.</t>
  </si>
  <si>
    <t>🛠️ All A.I. Tools, 📈 Marketing &amp; Growth, ✍️ Content &amp; Copywriting, ⚙️ Automation &amp; Workflow</t>
  </si>
  <si>
    <t>Kadoa</t>
  </si>
  <si>
    <t>Extracts structured data from any website.</t>
  </si>
  <si>
    <t>Kaedim</t>
  </si>
  <si>
    <t>Converts images into 3D models.</t>
  </si>
  <si>
    <t>Kaiber</t>
  </si>
  <si>
    <t>Turns images and prompts into animated videos.</t>
  </si>
  <si>
    <t>🛠️ All A.I. Tools, 🎨 Design &amp; Creativity, 🎙️ Audio &amp; Voice</t>
  </si>
  <si>
    <t>Keytake AI</t>
  </si>
  <si>
    <t>Extracts key takeaways from videos and docs.</t>
  </si>
  <si>
    <t>Kling AI</t>
  </si>
  <si>
    <t>High-fidelity video generation model.</t>
  </si>
  <si>
    <t>🛠️ All A.I. Tools, 🎨 Design &amp; Creativity, 🎬 Video &amp; Animation, 🌟 Lifestyle &amp; Productivity</t>
  </si>
  <si>
    <t>Krisp</t>
  </si>
  <si>
    <t>Removes background noise from calls in real time.</t>
  </si>
  <si>
    <t>LangChain</t>
  </si>
  <si>
    <t>Framework for building AI apps.</t>
  </si>
  <si>
    <t>Langotalk</t>
  </si>
  <si>
    <t>AI-powered language learning through conversation.</t>
  </si>
  <si>
    <t>🛠️ All A.I. Tools, 💬 Chatbots &amp; Conversational AI, 🎓 Education &amp; Research, ✍️ Content &amp; Copywriting</t>
  </si>
  <si>
    <t>Lately AI</t>
  </si>
  <si>
    <t>Turns long content into social posts.</t>
  </si>
  <si>
    <t>Lavender</t>
  </si>
  <si>
    <t>AI assistant for writing high-converting emails.</t>
  </si>
  <si>
    <t>🛠️ All A.I. Tools, 📈 Marketing &amp; Growth, 💼 Sales &amp; CRM, "📊 Data, Finance &amp; Legal"</t>
  </si>
  <si>
    <t>Leonardo</t>
  </si>
  <si>
    <t>AI image generation for art, design, and gaming.</t>
  </si>
  <si>
    <t>Let's Enhance. io</t>
  </si>
  <si>
    <t>Upscales and enhances image quality automatically.</t>
  </si>
  <si>
    <t>🛠️ All A.I. Tools, 🎨 Design &amp; Creativity, 🖼️ Image &amp; Media Enhancement</t>
  </si>
  <si>
    <t>Liner</t>
  </si>
  <si>
    <t>Highlights and summarizes web content.</t>
  </si>
  <si>
    <t>listenlabs.ai</t>
  </si>
  <si>
    <t>AI audio enhancement and cleanup.</t>
  </si>
  <si>
    <t>Listnr</t>
  </si>
  <si>
    <t>Generates realistic text-to-speech audio.</t>
  </si>
  <si>
    <t>Logoai</t>
  </si>
  <si>
    <t>AI-powered logo and brand kit generator.</t>
  </si>
  <si>
    <t>Looka</t>
  </si>
  <si>
    <t>Creates logos and full brand identity kits.</t>
  </si>
  <si>
    <t>🛠️ All A.I. Tools, 🎨 Design &amp; Creativity, 💼 Sales &amp; CRM</t>
  </si>
  <si>
    <t>Lovo</t>
  </si>
  <si>
    <t>Realistic AI voiceover and TTS platform.</t>
  </si>
  <si>
    <t>LTX</t>
  </si>
  <si>
    <t>AI technical documentation generator.</t>
  </si>
  <si>
    <t>Lumen5</t>
  </si>
  <si>
    <t>Turns text into social media videos.</t>
  </si>
  <si>
    <t>🛠️ All A.I. Tools, 🎬 Video &amp; Animation, 📈 Marketing &amp; Growth, 🎙️ Audio &amp; Voice</t>
  </si>
  <si>
    <t>MadgicX</t>
  </si>
  <si>
    <t>AI advertising optimization platform.</t>
  </si>
  <si>
    <t>🛠️ All A.I. Tools, ⚙️ Automation &amp; Workflow, 📈 Marketing &amp; Growth, 💼 Sales &amp; CRM</t>
  </si>
  <si>
    <t>Magical AI</t>
  </si>
  <si>
    <t>Autofills and automates workflows.</t>
  </si>
  <si>
    <t>Maihem AI</t>
  </si>
  <si>
    <t>AI-powered content and script generator.</t>
  </si>
  <si>
    <t>Mark Copy AI</t>
  </si>
  <si>
    <t>AI writing tool for SEO and marketing teams.</t>
  </si>
  <si>
    <t>MarketingBlocks AI</t>
  </si>
  <si>
    <t>Generates marketing assets from one prompt.</t>
  </si>
  <si>
    <t>🛠️ All A.I. Tools, 📈 Marketing &amp; Growth, ✍️ Content &amp; Copywriting</t>
  </si>
  <si>
    <t>Maverick</t>
  </si>
  <si>
    <t>Creates personalized AI video messages at scale.</t>
  </si>
  <si>
    <t>🛠️ All A.I. Tools, 📈 Marketing &amp; Growth, 🎙️ Audio &amp; Voice</t>
  </si>
  <si>
    <t>MeetRecord</t>
  </si>
  <si>
    <t>AI meeting recorder with coaching insights.</t>
  </si>
  <si>
    <t>🛠️ All A.I. Tools, 💼 Sales &amp; CRM, "📊 Data, Finance &amp; Legal"</t>
  </si>
  <si>
    <t>Meta AI</t>
  </si>
  <si>
    <t>Meta’s multimodal AI assistant and models.</t>
  </si>
  <si>
    <t>🛠️ All A.I. Tools, 💬 Chatbots &amp; Conversational AI, 🎓 Education &amp; Research, 🌟 Lifestyle &amp; Productivity, 🎨 Design &amp; Creativity</t>
  </si>
  <si>
    <t>Midjourney</t>
  </si>
  <si>
    <t>Industry-leading AI image generator.</t>
  </si>
  <si>
    <t>Mindgrasp</t>
  </si>
  <si>
    <t>Upload files and get instant notes, summaries, Q&amp;A.</t>
  </si>
  <si>
    <t>MindSmith</t>
  </si>
  <si>
    <t>AI microlearning course creator.</t>
  </si>
  <si>
    <t>Mixo</t>
  </si>
  <si>
    <t>AI startup website and idea generator.</t>
  </si>
  <si>
    <t>Mostly AI</t>
  </si>
  <si>
    <t>Synthetic data generator for privacy-safe datasets.</t>
  </si>
  <si>
    <t>Motion App</t>
  </si>
  <si>
    <t>AI scheduling and task automation tool.</t>
  </si>
  <si>
    <t>Mubert</t>
  </si>
  <si>
    <t>AI-generated royalty-free music tracks.</t>
  </si>
  <si>
    <t>Murf</t>
  </si>
  <si>
    <t>Professional AI voiceovers for videos and podcasts.</t>
  </si>
  <si>
    <t>Musico</t>
  </si>
  <si>
    <t>Generative AI music performance engine.</t>
  </si>
  <si>
    <t>Myko AI</t>
  </si>
  <si>
    <t>AI sales assistant for CRM insights and follow-ups.</t>
  </si>
  <si>
    <t>🛠️ All A.I. Tools, 💼 Sales &amp; CRM, 🌟 Lifestyle &amp; Productivity, "📊 Data, Finance &amp; Legal"</t>
  </si>
  <si>
    <t>Namelix</t>
  </si>
  <si>
    <t>AI business name generator with branding.</t>
  </si>
  <si>
    <t>Naturalreaders</t>
  </si>
  <si>
    <t>Converts text into natural-sounding speech.</t>
  </si>
  <si>
    <t>Network AI</t>
  </si>
  <si>
    <t>AI networking and lead personalization tool.</t>
  </si>
  <si>
    <t>🛠️ All A.I. Tools, 🌟 Lifestyle &amp; Productivity, 📈 Marketing &amp; Growth</t>
  </si>
  <si>
    <t>Neural Love</t>
  </si>
  <si>
    <t>Enhances and restores images and videos.</t>
  </si>
  <si>
    <t>🛠️ All A.I. Tools, 🎙️ Audio &amp; Voice, 🎬 Video &amp; Animation, 🖼️ Image &amp; Media Enhancement</t>
  </si>
  <si>
    <t>Neuroflash</t>
  </si>
  <si>
    <t>AI copywriting and brand content generator.</t>
  </si>
  <si>
    <t>NightCafe</t>
  </si>
  <si>
    <t>AI art generator with multiple styles/models.</t>
  </si>
  <si>
    <t>Notably</t>
  </si>
  <si>
    <t>AI research note-taking and insights tool.</t>
  </si>
  <si>
    <t>Notion AI</t>
  </si>
  <si>
    <t>AI assistant built into Notion for writing and tasks.</t>
  </si>
  <si>
    <t>🛠️ All A.I. Tools, 💻 Developer Tools, 🌟 Lifestyle &amp; Productivity</t>
  </si>
  <si>
    <t>NovelAI</t>
  </si>
  <si>
    <t>AI story writing and image generation platform.</t>
  </si>
  <si>
    <t>Originality AI</t>
  </si>
  <si>
    <t>Detects AI-written text and checks plagiarism.</t>
  </si>
  <si>
    <t>🛠️ All A.I. Tools, 🎓 Education &amp; Research, 🔍 Prompting &amp; AI Search</t>
  </si>
  <si>
    <t>Otter</t>
  </si>
  <si>
    <t>Live AI meeting transcription and collaboration.</t>
  </si>
  <si>
    <t>🛠️ All A.I. Tools, 🌟 Lifestyle &amp; Productivity, 🎙️ Audio &amp; Voice</t>
  </si>
  <si>
    <t>Papercup</t>
  </si>
  <si>
    <t>AI video dubbing with human-like voices.</t>
  </si>
  <si>
    <t>Papermark</t>
  </si>
  <si>
    <t>Secure document sharing with AI insights.</t>
  </si>
  <si>
    <t>🛠️ All A.I. Tools, ✍️ Content &amp; Copywriting, 🌟 Lifestyle &amp; Productivity</t>
  </si>
  <si>
    <t>Pepper Content</t>
  </si>
  <si>
    <t>AI + human content creation services.</t>
  </si>
  <si>
    <t>Perplexity</t>
  </si>
  <si>
    <t>AI search engine with cited, real-time answers.</t>
  </si>
  <si>
    <t>🛠️ All A.I. Tools, 💬 Chatbots &amp; Conversational AI, 🔍 Prompting &amp; AI Search, 🎓 Education &amp; Research</t>
  </si>
  <si>
    <t>Perplexity Pages</t>
  </si>
  <si>
    <t>Creates polished research pages from queries.</t>
  </si>
  <si>
    <t>Phind</t>
  </si>
  <si>
    <t>AI search engine designed for developers.</t>
  </si>
  <si>
    <t>🛠️ All A.I. Tools, 🔍 Prompting &amp; AI Search, 💻 Developer Tools</t>
  </si>
  <si>
    <t>PhotoRoom</t>
  </si>
  <si>
    <t>AI-powered platform for photo editing.</t>
  </si>
  <si>
    <t>Pi</t>
  </si>
  <si>
    <t>Friendly, conversational personal AI companion.</t>
  </si>
  <si>
    <t>🛠️ All A.I. Tools, 💬 Chatbots &amp; Conversational AI, 🎙️ Audio &amp; Voice, 🌟 Lifestyle &amp; Productivity</t>
  </si>
  <si>
    <t>Pica</t>
  </si>
  <si>
    <t>AI photo enhancement and retouching.</t>
  </si>
  <si>
    <t>Pictory</t>
  </si>
  <si>
    <t>Turns long videos or scripts into short shareable clips.</t>
  </si>
  <si>
    <t>🛠️ All A.I. Tools, 🎨 Design &amp; Creativity, 🎙️ Audio &amp; Voice, 🎬 Video &amp; Animation</t>
  </si>
  <si>
    <t>Planable.io</t>
  </si>
  <si>
    <t>Social media planning and collaboration.</t>
  </si>
  <si>
    <t>Play.ht</t>
  </si>
  <si>
    <t>AI voice generation and TTS.</t>
  </si>
  <si>
    <t>Podcastle</t>
  </si>
  <si>
    <t>AI podcast recording, editing, and publishing.</t>
  </si>
  <si>
    <t>Poe by Quora</t>
  </si>
  <si>
    <t>Hub for multiple AI models in one place.</t>
  </si>
  <si>
    <t>Poised</t>
  </si>
  <si>
    <t>AI speech coach for meetings and presentations.</t>
  </si>
  <si>
    <t>Predis</t>
  </si>
  <si>
    <t>Creates social media posts, captions, and creatives.</t>
  </si>
  <si>
    <t>🛠️ All A.I. Tools, ✍️ Content &amp; Copywriting, 🎙️ Audio &amp; Voice, 📈 Marketing &amp; Growth</t>
  </si>
  <si>
    <t>Prisma</t>
  </si>
  <si>
    <t>Turns photos into stylized artwork.</t>
  </si>
  <si>
    <t>🛠️ All A.I. Tools, 🎨 Design &amp; Creativity, 🎬 Video &amp; Animation, 🖼️ Image &amp; Media Enhancement</t>
  </si>
  <si>
    <t>Profile Picture AI</t>
  </si>
  <si>
    <t>Generates professional AI headshots.</t>
  </si>
  <si>
    <t>Puzzle Labs</t>
  </si>
  <si>
    <t>Turns content into structured knowledge.</t>
  </si>
  <si>
    <t>Quickchat AI</t>
  </si>
  <si>
    <t>AI chatbot that answers business FAQs automatically.</t>
  </si>
  <si>
    <t>Quickreply</t>
  </si>
  <si>
    <t>AI that auto-writes replies for messaging.</t>
  </si>
  <si>
    <t>Quillbot AI</t>
  </si>
  <si>
    <t>Paraphrasing and grammar improvement tool.</t>
  </si>
  <si>
    <t>🛠️ All A.I. Tools, 🔍 Prompting &amp; AI Search, 💼 Sales &amp; CRM</t>
  </si>
  <si>
    <t>Quinvio AI</t>
  </si>
  <si>
    <t>Creates animated explainer videos.</t>
  </si>
  <si>
    <t>Quso</t>
  </si>
  <si>
    <t>AI generator for social ads and marketing creatives.</t>
  </si>
  <si>
    <t>🛠️ All A.I. Tools, 🎨 Design &amp; Creativity, 📈 Marketing &amp; Growth, 🎬 Video &amp; Animation, 🎙️ Audio &amp; Voice</t>
  </si>
  <si>
    <t>Rawshorts</t>
  </si>
  <si>
    <t>Creates animated explainer videos quickly.</t>
  </si>
  <si>
    <t>Recast Studio</t>
  </si>
  <si>
    <t>Converts long videos into short social clips.</t>
  </si>
  <si>
    <t>Reclaim</t>
  </si>
  <si>
    <t>AI scheduling and calendar automation.</t>
  </si>
  <si>
    <t>Recraft</t>
  </si>
  <si>
    <t>AI design tool for icons, images, and brand assets.</t>
  </si>
  <si>
    <t>Remesh</t>
  </si>
  <si>
    <t>AI platform for real-time audience insights.</t>
  </si>
  <si>
    <t>Replicate</t>
  </si>
  <si>
    <t>Run and deploy open-source AI models.</t>
  </si>
  <si>
    <t>🛠️ All A.I. Tools, 🖼️ Image &amp; Media Enhancement, 💻 Developer Tools</t>
  </si>
  <si>
    <t>Replika</t>
  </si>
  <si>
    <t>AI companion for chat and emotional support.</t>
  </si>
  <si>
    <t>Replit</t>
  </si>
  <si>
    <t>Collaborative coding with AI assistance.</t>
  </si>
  <si>
    <t>Reply IO</t>
  </si>
  <si>
    <t>AI-powered email outreach and sequences.</t>
  </si>
  <si>
    <t>🛠️ All A.I. Tools, ✍️ Content &amp; Copywriting, 💼 Sales &amp; CRM</t>
  </si>
  <si>
    <t>Repurpose IO</t>
  </si>
  <si>
    <t>Automatically repurposes videos across platforms.</t>
  </si>
  <si>
    <t>Resemble AI</t>
  </si>
  <si>
    <t>Creates custom AI voices and clones.</t>
  </si>
  <si>
    <t>🛠️ All A.I. Tools, 🎙️ Audio &amp; Voice, 🎨 Design &amp; Creativity</t>
  </si>
  <si>
    <t>Rewind</t>
  </si>
  <si>
    <t>AI memory tool that records and searches your screen.</t>
  </si>
  <si>
    <t>🛠️ All A.I. Tools, ⚙️ Automation &amp; Workflow, ✍️ Content &amp; Copywriting</t>
  </si>
  <si>
    <t>Runway ML</t>
  </si>
  <si>
    <t>AI video editing and generative tools.</t>
  </si>
  <si>
    <t>Rytr</t>
  </si>
  <si>
    <t>Lightweight AI writing assistant.</t>
  </si>
  <si>
    <t>🛠️ All A.I. Tools, 🎓 Education &amp; Research, 📈 Marketing &amp; Growth</t>
  </si>
  <si>
    <t>Scholarcy</t>
  </si>
  <si>
    <t>Summarizes academic papers and research.</t>
  </si>
  <si>
    <t>Scribbly</t>
  </si>
  <si>
    <t>AI email writing assistant.</t>
  </si>
  <si>
    <t>Seamless AI</t>
  </si>
  <si>
    <t>Sales leads finder and enrichment tool.</t>
  </si>
  <si>
    <t>🛠️ All A.I. Tools, 📈 Marketing &amp; Growth, 💼 Sales &amp; CRM</t>
  </si>
  <si>
    <t>Sendpotion</t>
  </si>
  <si>
    <t>Personalized AI video outreach.</t>
  </si>
  <si>
    <t>SEO AI</t>
  </si>
  <si>
    <t>Generates SEO-optimized content instantly.</t>
  </si>
  <si>
    <t>Sider</t>
  </si>
  <si>
    <t>AI sidebar assistant for any website.</t>
  </si>
  <si>
    <t>Simplified</t>
  </si>
  <si>
    <t>All-in-one AI content, design, and video tool.</t>
  </si>
  <si>
    <t>🛠️ All A.I. Tools, 🎨 Design &amp; Creativity, 📈 Marketing &amp; Growth, ✍️ Content &amp; Copywriting</t>
  </si>
  <si>
    <t>Simular AI</t>
  </si>
  <si>
    <t>AI product mockups and prototypes.</t>
  </si>
  <si>
    <t>Skipit AI</t>
  </si>
  <si>
    <t>Summarizes videos and pages quickly.</t>
  </si>
  <si>
    <t>Slides AI</t>
  </si>
  <si>
    <t>Turns text into ready-made presentations.</t>
  </si>
  <si>
    <t>🛠️ All A.I. Tools, ✍️ Content &amp; Copywriting, 🎨 Design &amp; Creativity</t>
  </si>
  <si>
    <t>Smartly</t>
  </si>
  <si>
    <t>AI platform for ad creative optimization.</t>
  </si>
  <si>
    <t>Social Comments GPT</t>
  </si>
  <si>
    <t>Auto-generates comments for posts.</t>
  </si>
  <si>
    <t>Soundful</t>
  </si>
  <si>
    <t>AI music generator for creators.</t>
  </si>
  <si>
    <t>Soundraw</t>
  </si>
  <si>
    <t>Generates custom royalty-free tracks.</t>
  </si>
  <si>
    <t>Speechelo</t>
  </si>
  <si>
    <t>Converts text to realistic voiceovers.</t>
  </si>
  <si>
    <t>Speechify</t>
  </si>
  <si>
    <t>Popular text-to-speech reader.</t>
  </si>
  <si>
    <t>🛠️ All A.I. Tools, 🎙️ Audio &amp; Voice, 🌟 Lifestyle &amp; Productivity</t>
  </si>
  <si>
    <t>Speechmatics</t>
  </si>
  <si>
    <t>High-accuracy speech-to-text engine.</t>
  </si>
  <si>
    <t>🛠️ All A.I. Tools, 💻 Developer Tools, 🎙️ Audio &amp; Voice</t>
  </si>
  <si>
    <t>Stable Diffusion Web</t>
  </si>
  <si>
    <t>Web version of Stable Diffusion image generator.</t>
  </si>
  <si>
    <t>Steve Ai</t>
  </si>
  <si>
    <t>Creates animated videos from scripts.</t>
  </si>
  <si>
    <t>StockGPT</t>
  </si>
  <si>
    <t>AI search engine for company earnings call data.</t>
  </si>
  <si>
    <t>Sudowrite</t>
  </si>
  <si>
    <t>Creative writing assistant for authors.</t>
  </si>
  <si>
    <t>Superb AI</t>
  </si>
  <si>
    <t>AI data labeling and training platform.</t>
  </si>
  <si>
    <t>🛠️ All A.I. Tools, 💼 Sales &amp; CRM, "📊 Data, Finance &amp; Legal", 💻 Developer Tools</t>
  </si>
  <si>
    <t>Superhuman</t>
  </si>
  <si>
    <t>AI email productivity tool.</t>
  </si>
  <si>
    <t>SuperMeme</t>
  </si>
  <si>
    <t>Creates memes from text prompts.</t>
  </si>
  <si>
    <t>🛠️ All A.I. Tools, 🌟 Lifestyle &amp; Productivity, 🎨 Design &amp; Creativity</t>
  </si>
  <si>
    <t>Surfer SEO</t>
  </si>
  <si>
    <t>AI-powered SEO writing and optimization.</t>
  </si>
  <si>
    <t>Synthesia</t>
  </si>
  <si>
    <t>Creates videos with AI avatars.</t>
  </si>
  <si>
    <t>🛠️ All A.I. Tools, 🎬 Video &amp; Animation, ✍️ Content &amp; Copywriting</t>
  </si>
  <si>
    <t>Synthesis</t>
  </si>
  <si>
    <t>AI learning platform for kids.</t>
  </si>
  <si>
    <t>Synthesys Studio</t>
  </si>
  <si>
    <t>AI voice and avatar video generator.</t>
  </si>
  <si>
    <t>Tability AI</t>
  </si>
  <si>
    <t>AI OKR planning and tracking.</t>
  </si>
  <si>
    <t>Targum Video</t>
  </si>
  <si>
    <t>AI video translation and dubbing.</t>
  </si>
  <si>
    <t>Taskade</t>
  </si>
  <si>
    <t>AI workspace for tasks, notes, and mind maps.</t>
  </si>
  <si>
    <t>🛠️ All A.I. Tools, 🎙️ Audio &amp; Voice, 🎨 Design &amp; Creativity, 📈 Marketing &amp; Growth, 💻 Developer Tools, ✍️ Content &amp; Copywriting</t>
  </si>
  <si>
    <t>Taskade AI</t>
  </si>
  <si>
    <t>Enhanced Taskade features with AI commands.</t>
  </si>
  <si>
    <t>The Oasis</t>
  </si>
  <si>
    <t>AI-generated 3D avatars and worlds.</t>
  </si>
  <si>
    <t>🛠️ All A.I. Tools, 🎙️ Audio &amp; Voice, 📈 Marketing &amp; Growth</t>
  </si>
  <si>
    <t>Timebolt</t>
  </si>
  <si>
    <t>Auto-removes silences from videos.</t>
  </si>
  <si>
    <t>TLDR this</t>
  </si>
  <si>
    <t>Summarize long articles quickly with AI.</t>
  </si>
  <si>
    <t>Trevor AI</t>
  </si>
  <si>
    <t>AI time-blocking and task scheduling.</t>
  </si>
  <si>
    <t>Tutor AI</t>
  </si>
  <si>
    <t>Personalized AI tutor for any subject.</t>
  </si>
  <si>
    <t>Twelve Labs</t>
  </si>
  <si>
    <t>Video understanding AI via API.</t>
  </si>
  <si>
    <t>🛠️ All A.I. Tools, 🎙️ Audio &amp; Voice, 🎨 Design &amp; Creativity, 🎬 Video &amp; Animation</t>
  </si>
  <si>
    <t>Typecast</t>
  </si>
  <si>
    <t>AI voiceover and avatar video generator.</t>
  </si>
  <si>
    <t>Typing Mind</t>
  </si>
  <si>
    <t>ChatGPT-style customizable chatbot UI.</t>
  </si>
  <si>
    <t>🛠️ All A.I. Tools, 💬 Chatbots &amp; Conversational AI, 🎓 Education &amp; Research, 🌟 Lifestyle &amp; Productivity, 📈 Marketing &amp; Growth</t>
  </si>
  <si>
    <t>UBIAI</t>
  </si>
  <si>
    <t>NLP data annotation tool.</t>
  </si>
  <si>
    <t>UiPath</t>
  </si>
  <si>
    <t>Leading RPA automation platform.</t>
  </si>
  <si>
    <t>Uizard</t>
  </si>
  <si>
    <t>Turns sketches into UI designs.</t>
  </si>
  <si>
    <t>Unbounce Smart Copy</t>
  </si>
  <si>
    <t>AI copywriting for landing pages.</t>
  </si>
  <si>
    <t>Veed IO</t>
  </si>
  <si>
    <t>AI-powered video editing suite.</t>
  </si>
  <si>
    <t>🛠️ All A.I. Tools, 📈 Marketing &amp; Growth, 🎬 Video &amp; Animation, 🎙️ Audio &amp; Voice, 🎨 Design &amp; Creativity, 🖼️ Image &amp; Media Enhancement</t>
  </si>
  <si>
    <t>Veo2</t>
  </si>
  <si>
    <t>Google’s next-gen video generation model.</t>
  </si>
  <si>
    <t>vidIQ</t>
  </si>
  <si>
    <t>YouTube SEO and growth analytics.</t>
  </si>
  <si>
    <t>VMake AI</t>
  </si>
  <si>
    <t>Product photo and video generation.</t>
  </si>
  <si>
    <t>Vocal Remover</t>
  </si>
  <si>
    <t>Removes vocals from songs.</t>
  </si>
  <si>
    <t>Voiceflow</t>
  </si>
  <si>
    <t>Build conversational AI and chatbots visually.</t>
  </si>
  <si>
    <t>🛠️ All A.I. Tools, 🎙️ Audio &amp; Voice, 💻 Developer Tools</t>
  </si>
  <si>
    <t>Voicemod</t>
  </si>
  <si>
    <t>Real-time AI voice changer.</t>
  </si>
  <si>
    <t>Wallet</t>
  </si>
  <si>
    <t>AI financial assistant for budgeting.</t>
  </si>
  <si>
    <t>Warmer AI</t>
  </si>
  <si>
    <t>Personalizes cold email opening lines.</t>
  </si>
  <si>
    <t>Wave Video</t>
  </si>
  <si>
    <t>Video creation and live streaming tool.</t>
  </si>
  <si>
    <t>Waymark</t>
  </si>
  <si>
    <t>AI video ads for local businesses.</t>
  </si>
  <si>
    <t>🛠️ All A.I. Tools, 🎨 Design &amp; Creativity, 🎬 Video &amp; Animation</t>
  </si>
  <si>
    <t>WellSaid</t>
  </si>
  <si>
    <t>Professional AI voice narration.</t>
  </si>
  <si>
    <t>WonderDynamics</t>
  </si>
  <si>
    <t>Automatically animates CG characters in video.</t>
  </si>
  <si>
    <t>Wordtune</t>
  </si>
  <si>
    <t>AI rewriter for clarity and tone.</t>
  </si>
  <si>
    <t>🛠️ All A.I. Tools, ✍️ Content &amp; Copywriting, 💻 Developer Tools</t>
  </si>
  <si>
    <t>Writer</t>
  </si>
  <si>
    <t>Enterprise-grade AI writing platform.</t>
  </si>
  <si>
    <t>Writesonic</t>
  </si>
  <si>
    <t>AI writing and chatbot platform.</t>
  </si>
  <si>
    <t>Wudpecker</t>
  </si>
  <si>
    <t>Meeting notes and summaries from calls.</t>
  </si>
  <si>
    <t>Yepic</t>
  </si>
  <si>
    <t>AI video creation with talking avatars.</t>
  </si>
  <si>
    <t>You</t>
  </si>
  <si>
    <t>AI search engine and assistant.</t>
  </si>
  <si>
    <t>🛠️ All A.I. Tools, 💬 Chatbots &amp; Conversational AI, 📈 Marketing &amp; Growth, 💻 Developer Tools, "📊 Data, Finance &amp; Legal", 🎓 Education &amp; Research, 🔍 Prompting &amp; AI Search</t>
  </si>
  <si>
    <t>ZenoChat</t>
  </si>
  <si>
    <t>AI chat assistant by TextCortex.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</si>
</sst>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b/>
      <sz val="11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  <scheme val="minor"/>
    </font>
    <font>
      <sz val="10"/>
      <color rgb="FF0000FF"/>
      <name val="Arial"/>
    </font>
    <font>
      <sz val="10"/>
      <color theme="1"/>
      <name val="Arial"/>
    </font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  <fill>
      <patternFill patternType="solid">
        <fgColor rgb="FF073763"/>
        <bgColor rgb="FF07376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vertical="center"/>
    </xf>
    <xf numFmtId="49" fontId="5" fillId="3" borderId="0" xfId="0" applyNumberFormat="1" applyFont="1" applyFill="1" applyAlignment="1">
      <alignment horizontal="left" vertical="center"/>
    </xf>
    <xf numFmtId="0" fontId="11" fillId="0" borderId="0" xfId="0" applyFont="1" applyAlignment="1">
      <alignment vertical="center"/>
    </xf>
  </cellXfs>
  <cellStyles count="1">
    <cellStyle name="Normal" xfId="0" builtinId="0"/>
  </cellStyles>
  <dxfs count="2">
    <dxf>
      <font>
        <color rgb="FF1155CC"/>
      </font>
      <fill>
        <patternFill patternType="solid">
          <fgColor rgb="FFFFFFFF"/>
          <bgColor rgb="FFFFFFFF"/>
        </patternFill>
      </fill>
    </dxf>
    <dxf>
      <font>
        <color rgb="FF0B5394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klingai.com/" TargetMode="External"/><Relationship Id="rId21" Type="http://schemas.openxmlformats.org/officeDocument/2006/relationships/hyperlink" Target="http://auphonic.com/" TargetMode="External"/><Relationship Id="rId63" Type="http://schemas.openxmlformats.org/officeDocument/2006/relationships/hyperlink" Target="http://draftlab.ai/" TargetMode="External"/><Relationship Id="rId159" Type="http://schemas.openxmlformats.org/officeDocument/2006/relationships/hyperlink" Target="http://novelai.net/" TargetMode="External"/><Relationship Id="rId170" Type="http://schemas.openxmlformats.org/officeDocument/2006/relationships/hyperlink" Target="https://monica.im/" TargetMode="External"/><Relationship Id="rId191" Type="http://schemas.openxmlformats.org/officeDocument/2006/relationships/hyperlink" Target="http://replicate.com/" TargetMode="External"/><Relationship Id="rId205" Type="http://schemas.openxmlformats.org/officeDocument/2006/relationships/hyperlink" Target="http://sider.ai/" TargetMode="External"/><Relationship Id="rId226" Type="http://schemas.openxmlformats.org/officeDocument/2006/relationships/hyperlink" Target="https://synthesys.io/" TargetMode="External"/><Relationship Id="rId247" Type="http://schemas.openxmlformats.org/officeDocument/2006/relationships/hyperlink" Target="http://vmake.ai/" TargetMode="External"/><Relationship Id="rId107" Type="http://schemas.openxmlformats.org/officeDocument/2006/relationships/hyperlink" Target="http://inkforall.com/" TargetMode="External"/><Relationship Id="rId11" Type="http://schemas.openxmlformats.org/officeDocument/2006/relationships/hyperlink" Target="http://alethea.ai/" TargetMode="External"/><Relationship Id="rId32" Type="http://schemas.openxmlformats.org/officeDocument/2006/relationships/hyperlink" Target="http://browse.ai/" TargetMode="External"/><Relationship Id="rId53" Type="http://schemas.openxmlformats.org/officeDocument/2006/relationships/hyperlink" Target="http://ddevi.com/" TargetMode="External"/><Relationship Id="rId74" Type="http://schemas.openxmlformats.org/officeDocument/2006/relationships/hyperlink" Target="http://explainpaper.com/" TargetMode="External"/><Relationship Id="rId128" Type="http://schemas.openxmlformats.org/officeDocument/2006/relationships/hyperlink" Target="http://logoai.com/" TargetMode="External"/><Relationship Id="rId149" Type="http://schemas.openxmlformats.org/officeDocument/2006/relationships/hyperlink" Target="http://musi-co.com/listen" TargetMode="External"/><Relationship Id="rId5" Type="http://schemas.openxmlformats.org/officeDocument/2006/relationships/hyperlink" Target="http://portret.ai/" TargetMode="External"/><Relationship Id="rId95" Type="http://schemas.openxmlformats.org/officeDocument/2006/relationships/hyperlink" Target="http://growthbarseo.com/" TargetMode="External"/><Relationship Id="rId160" Type="http://schemas.openxmlformats.org/officeDocument/2006/relationships/hyperlink" Target="http://originality.ai/" TargetMode="External"/><Relationship Id="rId181" Type="http://schemas.openxmlformats.org/officeDocument/2006/relationships/hyperlink" Target="http://quickchat.ai/" TargetMode="External"/><Relationship Id="rId216" Type="http://schemas.openxmlformats.org/officeDocument/2006/relationships/hyperlink" Target="http://speechmatics.com/" TargetMode="External"/><Relationship Id="rId237" Type="http://schemas.openxmlformats.org/officeDocument/2006/relationships/hyperlink" Target="http://twelvelabs.io/" TargetMode="External"/><Relationship Id="rId258" Type="http://schemas.openxmlformats.org/officeDocument/2006/relationships/hyperlink" Target="http://writer.com/" TargetMode="External"/><Relationship Id="rId22" Type="http://schemas.openxmlformats.org/officeDocument/2006/relationships/hyperlink" Target="http://autoenhance.ai/" TargetMode="External"/><Relationship Id="rId43" Type="http://schemas.openxmlformats.org/officeDocument/2006/relationships/hyperlink" Target="http://codia.ai/" TargetMode="External"/><Relationship Id="rId64" Type="http://schemas.openxmlformats.org/officeDocument/2006/relationships/hyperlink" Target="http://dreamhouseai.com/" TargetMode="External"/><Relationship Id="rId118" Type="http://schemas.openxmlformats.org/officeDocument/2006/relationships/hyperlink" Target="http://krisp.ai/" TargetMode="External"/><Relationship Id="rId139" Type="http://schemas.openxmlformats.org/officeDocument/2006/relationships/hyperlink" Target="http://meetrecord.com/" TargetMode="External"/><Relationship Id="rId85" Type="http://schemas.openxmlformats.org/officeDocument/2006/relationships/hyperlink" Target="http://gamma.app/" TargetMode="External"/><Relationship Id="rId150" Type="http://schemas.openxmlformats.org/officeDocument/2006/relationships/hyperlink" Target="http://myko.ai/" TargetMode="External"/><Relationship Id="rId171" Type="http://schemas.openxmlformats.org/officeDocument/2006/relationships/hyperlink" Target="http://pictory.ai/" TargetMode="External"/><Relationship Id="rId192" Type="http://schemas.openxmlformats.org/officeDocument/2006/relationships/hyperlink" Target="http://replika.com/" TargetMode="External"/><Relationship Id="rId206" Type="http://schemas.openxmlformats.org/officeDocument/2006/relationships/hyperlink" Target="http://simplified.com/" TargetMode="External"/><Relationship Id="rId227" Type="http://schemas.openxmlformats.org/officeDocument/2006/relationships/hyperlink" Target="http://synthesys.io/" TargetMode="External"/><Relationship Id="rId248" Type="http://schemas.openxmlformats.org/officeDocument/2006/relationships/hyperlink" Target="http://vocalremover.org/" TargetMode="External"/><Relationship Id="rId12" Type="http://schemas.openxmlformats.org/officeDocument/2006/relationships/hyperlink" Target="http://alliai.com/" TargetMode="External"/><Relationship Id="rId33" Type="http://schemas.openxmlformats.org/officeDocument/2006/relationships/hyperlink" Target="http://canva.com/magic-write" TargetMode="External"/><Relationship Id="rId108" Type="http://schemas.openxmlformats.org/officeDocument/2006/relationships/hyperlink" Target="http://instantly.ai/" TargetMode="External"/><Relationship Id="rId129" Type="http://schemas.openxmlformats.org/officeDocument/2006/relationships/hyperlink" Target="http://looka.com/" TargetMode="External"/><Relationship Id="rId54" Type="http://schemas.openxmlformats.org/officeDocument/2006/relationships/hyperlink" Target="http://deciphr.ai/" TargetMode="External"/><Relationship Id="rId75" Type="http://schemas.openxmlformats.org/officeDocument/2006/relationships/hyperlink" Target="http://fathom.video/" TargetMode="External"/><Relationship Id="rId96" Type="http://schemas.openxmlformats.org/officeDocument/2006/relationships/hyperlink" Target="http://harvey.ai/" TargetMode="External"/><Relationship Id="rId140" Type="http://schemas.openxmlformats.org/officeDocument/2006/relationships/hyperlink" Target="http://meta.ai/" TargetMode="External"/><Relationship Id="rId161" Type="http://schemas.openxmlformats.org/officeDocument/2006/relationships/hyperlink" Target="http://otter.ai/" TargetMode="External"/><Relationship Id="rId182" Type="http://schemas.openxmlformats.org/officeDocument/2006/relationships/hyperlink" Target="http://quickreply.ai/" TargetMode="External"/><Relationship Id="rId217" Type="http://schemas.openxmlformats.org/officeDocument/2006/relationships/hyperlink" Target="http://stablediffusionweb.com/" TargetMode="External"/><Relationship Id="rId6" Type="http://schemas.openxmlformats.org/officeDocument/2006/relationships/hyperlink" Target="http://getaide.app/" TargetMode="External"/><Relationship Id="rId238" Type="http://schemas.openxmlformats.org/officeDocument/2006/relationships/hyperlink" Target="http://typecast.ai/" TargetMode="External"/><Relationship Id="rId259" Type="http://schemas.openxmlformats.org/officeDocument/2006/relationships/hyperlink" Target="http://writesonic.com/" TargetMode="External"/><Relationship Id="rId23" Type="http://schemas.openxmlformats.org/officeDocument/2006/relationships/hyperlink" Target="http://autofunnel.ai/" TargetMode="External"/><Relationship Id="rId119" Type="http://schemas.openxmlformats.org/officeDocument/2006/relationships/hyperlink" Target="http://langchain.com/" TargetMode="External"/><Relationship Id="rId44" Type="http://schemas.openxmlformats.org/officeDocument/2006/relationships/hyperlink" Target="http://compose.ai/" TargetMode="External"/><Relationship Id="rId65" Type="http://schemas.openxmlformats.org/officeDocument/2006/relationships/hyperlink" Target="http://durable.co/" TargetMode="External"/><Relationship Id="rId86" Type="http://schemas.openxmlformats.org/officeDocument/2006/relationships/hyperlink" Target="http://gemini.google.com/" TargetMode="External"/><Relationship Id="rId130" Type="http://schemas.openxmlformats.org/officeDocument/2006/relationships/hyperlink" Target="http://lovo.ai/" TargetMode="External"/><Relationship Id="rId151" Type="http://schemas.openxmlformats.org/officeDocument/2006/relationships/hyperlink" Target="http://namelix.com/" TargetMode="External"/><Relationship Id="rId172" Type="http://schemas.openxmlformats.org/officeDocument/2006/relationships/hyperlink" Target="http://planable.io/" TargetMode="External"/><Relationship Id="rId193" Type="http://schemas.openxmlformats.org/officeDocument/2006/relationships/hyperlink" Target="http://replit.com/site/ghostwriter" TargetMode="External"/><Relationship Id="rId207" Type="http://schemas.openxmlformats.org/officeDocument/2006/relationships/hyperlink" Target="http://simular.ai/" TargetMode="External"/><Relationship Id="rId228" Type="http://schemas.openxmlformats.org/officeDocument/2006/relationships/hyperlink" Target="http://tability.io/" TargetMode="External"/><Relationship Id="rId249" Type="http://schemas.openxmlformats.org/officeDocument/2006/relationships/hyperlink" Target="http://voiceflow.com/" TargetMode="External"/><Relationship Id="rId13" Type="http://schemas.openxmlformats.org/officeDocument/2006/relationships/hyperlink" Target="http://altered.ai/" TargetMode="External"/><Relationship Id="rId109" Type="http://schemas.openxmlformats.org/officeDocument/2006/relationships/hyperlink" Target="http://invideo.io/" TargetMode="External"/><Relationship Id="rId260" Type="http://schemas.openxmlformats.org/officeDocument/2006/relationships/hyperlink" Target="http://wudpecker.io/" TargetMode="External"/><Relationship Id="rId34" Type="http://schemas.openxmlformats.org/officeDocument/2006/relationships/hyperlink" Target="http://certainly.io/" TargetMode="External"/><Relationship Id="rId55" Type="http://schemas.openxmlformats.org/officeDocument/2006/relationships/hyperlink" Target="http://decktopus.com/" TargetMode="External"/><Relationship Id="rId76" Type="http://schemas.openxmlformats.org/officeDocument/2006/relationships/hyperlink" Target="http://feedly.com/leon" TargetMode="External"/><Relationship Id="rId97" Type="http://schemas.openxmlformats.org/officeDocument/2006/relationships/hyperlink" Target="https://www.hedra.com/" TargetMode="External"/><Relationship Id="rId120" Type="http://schemas.openxmlformats.org/officeDocument/2006/relationships/hyperlink" Target="http://langotalk.org/" TargetMode="External"/><Relationship Id="rId141" Type="http://schemas.openxmlformats.org/officeDocument/2006/relationships/hyperlink" Target="http://midjourney.com/" TargetMode="External"/><Relationship Id="rId7" Type="http://schemas.openxmlformats.org/officeDocument/2006/relationships/hyperlink" Target="http://ailabtools.com/" TargetMode="External"/><Relationship Id="rId162" Type="http://schemas.openxmlformats.org/officeDocument/2006/relationships/hyperlink" Target="http://papercup.com/" TargetMode="External"/><Relationship Id="rId183" Type="http://schemas.openxmlformats.org/officeDocument/2006/relationships/hyperlink" Target="http://quillbot.com/" TargetMode="External"/><Relationship Id="rId218" Type="http://schemas.openxmlformats.org/officeDocument/2006/relationships/hyperlink" Target="http://steve.ai/" TargetMode="External"/><Relationship Id="rId239" Type="http://schemas.openxmlformats.org/officeDocument/2006/relationships/hyperlink" Target="http://typingmind.com/" TargetMode="External"/><Relationship Id="rId250" Type="http://schemas.openxmlformats.org/officeDocument/2006/relationships/hyperlink" Target="http://voicemod.net/" TargetMode="External"/><Relationship Id="rId24" Type="http://schemas.openxmlformats.org/officeDocument/2006/relationships/hyperlink" Target="http://autopod.fm/" TargetMode="External"/><Relationship Id="rId45" Type="http://schemas.openxmlformats.org/officeDocument/2006/relationships/hyperlink" Target="http://contentbot.ai/" TargetMode="External"/><Relationship Id="rId66" Type="http://schemas.openxmlformats.org/officeDocument/2006/relationships/hyperlink" Target="http://durable.co/crm" TargetMode="External"/><Relationship Id="rId87" Type="http://schemas.openxmlformats.org/officeDocument/2006/relationships/hyperlink" Target="http://genei.io/" TargetMode="External"/><Relationship Id="rId110" Type="http://schemas.openxmlformats.org/officeDocument/2006/relationships/hyperlink" Target="http://inworld.ai/" TargetMode="External"/><Relationship Id="rId131" Type="http://schemas.openxmlformats.org/officeDocument/2006/relationships/hyperlink" Target="https://ltx.studio/" TargetMode="External"/><Relationship Id="rId152" Type="http://schemas.openxmlformats.org/officeDocument/2006/relationships/hyperlink" Target="http://naturalreaders.com/" TargetMode="External"/><Relationship Id="rId173" Type="http://schemas.openxmlformats.org/officeDocument/2006/relationships/hyperlink" Target="http://play.ht/" TargetMode="External"/><Relationship Id="rId194" Type="http://schemas.openxmlformats.org/officeDocument/2006/relationships/hyperlink" Target="http://reply.io/" TargetMode="External"/><Relationship Id="rId208" Type="http://schemas.openxmlformats.org/officeDocument/2006/relationships/hyperlink" Target="http://skipit.ai/" TargetMode="External"/><Relationship Id="rId229" Type="http://schemas.openxmlformats.org/officeDocument/2006/relationships/hyperlink" Target="http://targum.video/" TargetMode="External"/><Relationship Id="rId240" Type="http://schemas.openxmlformats.org/officeDocument/2006/relationships/hyperlink" Target="http://ubiai.tools/" TargetMode="External"/><Relationship Id="rId261" Type="http://schemas.openxmlformats.org/officeDocument/2006/relationships/hyperlink" Target="http://yepic.ai/" TargetMode="External"/><Relationship Id="rId14" Type="http://schemas.openxmlformats.org/officeDocument/2006/relationships/hyperlink" Target="http://anyword.com/" TargetMode="External"/><Relationship Id="rId35" Type="http://schemas.openxmlformats.org/officeDocument/2006/relationships/hyperlink" Target="http://character.ai/" TargetMode="External"/><Relationship Id="rId56" Type="http://schemas.openxmlformats.org/officeDocument/2006/relationships/hyperlink" Target="http://deepdreamgenerator.com/" TargetMode="External"/><Relationship Id="rId77" Type="http://schemas.openxmlformats.org/officeDocument/2006/relationships/hyperlink" Target="http://figstack.com/" TargetMode="External"/><Relationship Id="rId100" Type="http://schemas.openxmlformats.org/officeDocument/2006/relationships/hyperlink" Target="http://hooksgenerator.ai/" TargetMode="External"/><Relationship Id="rId8" Type="http://schemas.openxmlformats.org/officeDocument/2006/relationships/hyperlink" Target="http://aimi.fm/" TargetMode="External"/><Relationship Id="rId98" Type="http://schemas.openxmlformats.org/officeDocument/2006/relationships/hyperlink" Target="https://www.heygen.com/" TargetMode="External"/><Relationship Id="rId121" Type="http://schemas.openxmlformats.org/officeDocument/2006/relationships/hyperlink" Target="http://lately.ai/" TargetMode="External"/><Relationship Id="rId142" Type="http://schemas.openxmlformats.org/officeDocument/2006/relationships/hyperlink" Target="http://mindgrasp.ai/" TargetMode="External"/><Relationship Id="rId163" Type="http://schemas.openxmlformats.org/officeDocument/2006/relationships/hyperlink" Target="http://papermark.io/" TargetMode="External"/><Relationship Id="rId184" Type="http://schemas.openxmlformats.org/officeDocument/2006/relationships/hyperlink" Target="http://quinvio.com/" TargetMode="External"/><Relationship Id="rId219" Type="http://schemas.openxmlformats.org/officeDocument/2006/relationships/hyperlink" Target="http://askstockgpt.com/" TargetMode="External"/><Relationship Id="rId230" Type="http://schemas.openxmlformats.org/officeDocument/2006/relationships/hyperlink" Target="http://taskade.com/generate" TargetMode="External"/><Relationship Id="rId251" Type="http://schemas.openxmlformats.org/officeDocument/2006/relationships/hyperlink" Target="http://wallet.ai/" TargetMode="External"/><Relationship Id="rId25" Type="http://schemas.openxmlformats.org/officeDocument/2006/relationships/hyperlink" Target="http://axiom.ai/" TargetMode="External"/><Relationship Id="rId46" Type="http://schemas.openxmlformats.org/officeDocument/2006/relationships/hyperlink" Target="http://copilot.microsoft.com/" TargetMode="External"/><Relationship Id="rId67" Type="http://schemas.openxmlformats.org/officeDocument/2006/relationships/hyperlink" Target="http://easy-peasy.ai/" TargetMode="External"/><Relationship Id="rId88" Type="http://schemas.openxmlformats.org/officeDocument/2006/relationships/hyperlink" Target="http://getguru.com/" TargetMode="External"/><Relationship Id="rId111" Type="http://schemas.openxmlformats.org/officeDocument/2006/relationships/hyperlink" Target="http://ironcladapp.com/" TargetMode="External"/><Relationship Id="rId132" Type="http://schemas.openxmlformats.org/officeDocument/2006/relationships/hyperlink" Target="http://lumen5.com/" TargetMode="External"/><Relationship Id="rId153" Type="http://schemas.openxmlformats.org/officeDocument/2006/relationships/hyperlink" Target="http://wonsulting.com/networkai" TargetMode="External"/><Relationship Id="rId174" Type="http://schemas.openxmlformats.org/officeDocument/2006/relationships/hyperlink" Target="http://podcastle.ai/" TargetMode="External"/><Relationship Id="rId195" Type="http://schemas.openxmlformats.org/officeDocument/2006/relationships/hyperlink" Target="http://repurpose.io/" TargetMode="External"/><Relationship Id="rId209" Type="http://schemas.openxmlformats.org/officeDocument/2006/relationships/hyperlink" Target="http://slidesai.io/" TargetMode="External"/><Relationship Id="rId220" Type="http://schemas.openxmlformats.org/officeDocument/2006/relationships/hyperlink" Target="http://sudowrite.com/" TargetMode="External"/><Relationship Id="rId241" Type="http://schemas.openxmlformats.org/officeDocument/2006/relationships/hyperlink" Target="http://uipath.com/" TargetMode="External"/><Relationship Id="rId15" Type="http://schemas.openxmlformats.org/officeDocument/2006/relationships/hyperlink" Target="http://apollo.io/" TargetMode="External"/><Relationship Id="rId36" Type="http://schemas.openxmlformats.org/officeDocument/2006/relationships/hyperlink" Target="http://chatbase.co/" TargetMode="External"/><Relationship Id="rId57" Type="http://schemas.openxmlformats.org/officeDocument/2006/relationships/hyperlink" Target="http://deepai.org/machine-learning-model/text2img" TargetMode="External"/><Relationship Id="rId262" Type="http://schemas.openxmlformats.org/officeDocument/2006/relationships/hyperlink" Target="http://you.com/" TargetMode="External"/><Relationship Id="rId78" Type="http://schemas.openxmlformats.org/officeDocument/2006/relationships/hyperlink" Target="http://fireflies.ai/" TargetMode="External"/><Relationship Id="rId99" Type="http://schemas.openxmlformats.org/officeDocument/2006/relationships/hyperlink" Target="https://higgsfield.ai/" TargetMode="External"/><Relationship Id="rId101" Type="http://schemas.openxmlformats.org/officeDocument/2006/relationships/hyperlink" Target="http://huggingface.co/" TargetMode="External"/><Relationship Id="rId122" Type="http://schemas.openxmlformats.org/officeDocument/2006/relationships/hyperlink" Target="http://lavender.ai/" TargetMode="External"/><Relationship Id="rId143" Type="http://schemas.openxmlformats.org/officeDocument/2006/relationships/hyperlink" Target="http://mindsmith.ai/" TargetMode="External"/><Relationship Id="rId164" Type="http://schemas.openxmlformats.org/officeDocument/2006/relationships/hyperlink" Target="http://peppercontent.io/" TargetMode="External"/><Relationship Id="rId185" Type="http://schemas.openxmlformats.org/officeDocument/2006/relationships/hyperlink" Target="http://quso.ai/" TargetMode="External"/><Relationship Id="rId9" Type="http://schemas.openxmlformats.org/officeDocument/2006/relationships/hyperlink" Target="http://airparser.com/" TargetMode="External"/><Relationship Id="rId210" Type="http://schemas.openxmlformats.org/officeDocument/2006/relationships/hyperlink" Target="http://smartly.io/" TargetMode="External"/><Relationship Id="rId26" Type="http://schemas.openxmlformats.org/officeDocument/2006/relationships/hyperlink" Target="http://beatoven.ai/" TargetMode="External"/><Relationship Id="rId231" Type="http://schemas.openxmlformats.org/officeDocument/2006/relationships/hyperlink" Target="http://taskade.com/" TargetMode="External"/><Relationship Id="rId252" Type="http://schemas.openxmlformats.org/officeDocument/2006/relationships/hyperlink" Target="http://warmer.ai/" TargetMode="External"/><Relationship Id="rId47" Type="http://schemas.openxmlformats.org/officeDocument/2006/relationships/hyperlink" Target="http://copy.ai/" TargetMode="External"/><Relationship Id="rId68" Type="http://schemas.openxmlformats.org/officeDocument/2006/relationships/hyperlink" Target="http://eightify.app/" TargetMode="External"/><Relationship Id="rId89" Type="http://schemas.openxmlformats.org/officeDocument/2006/relationships/hyperlink" Target="http://glean.ai/" TargetMode="External"/><Relationship Id="rId112" Type="http://schemas.openxmlformats.org/officeDocument/2006/relationships/hyperlink" Target="http://jasper.ai/" TargetMode="External"/><Relationship Id="rId133" Type="http://schemas.openxmlformats.org/officeDocument/2006/relationships/hyperlink" Target="http://madgicx.com/" TargetMode="External"/><Relationship Id="rId154" Type="http://schemas.openxmlformats.org/officeDocument/2006/relationships/hyperlink" Target="http://neural.love/" TargetMode="External"/><Relationship Id="rId175" Type="http://schemas.openxmlformats.org/officeDocument/2006/relationships/hyperlink" Target="http://poe.com/" TargetMode="External"/><Relationship Id="rId196" Type="http://schemas.openxmlformats.org/officeDocument/2006/relationships/hyperlink" Target="http://resemble.ai/" TargetMode="External"/><Relationship Id="rId200" Type="http://schemas.openxmlformats.org/officeDocument/2006/relationships/hyperlink" Target="http://scholarcy.com/" TargetMode="External"/><Relationship Id="rId16" Type="http://schemas.openxmlformats.org/officeDocument/2006/relationships/hyperlink" Target="http://arc.net/" TargetMode="External"/><Relationship Id="rId221" Type="http://schemas.openxmlformats.org/officeDocument/2006/relationships/hyperlink" Target="http://superb-ai.com/" TargetMode="External"/><Relationship Id="rId242" Type="http://schemas.openxmlformats.org/officeDocument/2006/relationships/hyperlink" Target="http://uizard.io/" TargetMode="External"/><Relationship Id="rId263" Type="http://schemas.openxmlformats.org/officeDocument/2006/relationships/hyperlink" Target="http://textcortex.com/templates/zeno-chat-gpt-alternative" TargetMode="External"/><Relationship Id="rId37" Type="http://schemas.openxmlformats.org/officeDocument/2006/relationships/hyperlink" Target="http://chatdoc.com/" TargetMode="External"/><Relationship Id="rId58" Type="http://schemas.openxmlformats.org/officeDocument/2006/relationships/hyperlink" Target="http://deepl.com/translator" TargetMode="External"/><Relationship Id="rId79" Type="http://schemas.openxmlformats.org/officeDocument/2006/relationships/hyperlink" Target="http://flexclip.com/" TargetMode="External"/><Relationship Id="rId102" Type="http://schemas.openxmlformats.org/officeDocument/2006/relationships/hyperlink" Target="http://humata.ai/" TargetMode="External"/><Relationship Id="rId123" Type="http://schemas.openxmlformats.org/officeDocument/2006/relationships/hyperlink" Target="http://leonardo.ai/" TargetMode="External"/><Relationship Id="rId144" Type="http://schemas.openxmlformats.org/officeDocument/2006/relationships/hyperlink" Target="http://mixo.io/" TargetMode="External"/><Relationship Id="rId90" Type="http://schemas.openxmlformats.org/officeDocument/2006/relationships/hyperlink" Target="http://gmind.ai/" TargetMode="External"/><Relationship Id="rId165" Type="http://schemas.openxmlformats.org/officeDocument/2006/relationships/hyperlink" Target="http://perplexity.ai/" TargetMode="External"/><Relationship Id="rId186" Type="http://schemas.openxmlformats.org/officeDocument/2006/relationships/hyperlink" Target="http://rawshorts.com/" TargetMode="External"/><Relationship Id="rId211" Type="http://schemas.openxmlformats.org/officeDocument/2006/relationships/hyperlink" Target="http://social-comments-gpt.com/" TargetMode="External"/><Relationship Id="rId232" Type="http://schemas.openxmlformats.org/officeDocument/2006/relationships/hyperlink" Target="http://theoasis.com/" TargetMode="External"/><Relationship Id="rId253" Type="http://schemas.openxmlformats.org/officeDocument/2006/relationships/hyperlink" Target="http://wave.video/" TargetMode="External"/><Relationship Id="rId27" Type="http://schemas.openxmlformats.org/officeDocument/2006/relationships/hyperlink" Target="http://beautiful.ai/" TargetMode="External"/><Relationship Id="rId48" Type="http://schemas.openxmlformats.org/officeDocument/2006/relationships/hyperlink" Target="http://copysmith.ai/" TargetMode="External"/><Relationship Id="rId69" Type="http://schemas.openxmlformats.org/officeDocument/2006/relationships/hyperlink" Target="http://eilla.ai/" TargetMode="External"/><Relationship Id="rId113" Type="http://schemas.openxmlformats.org/officeDocument/2006/relationships/hyperlink" Target="http://kadoa.com/" TargetMode="External"/><Relationship Id="rId134" Type="http://schemas.openxmlformats.org/officeDocument/2006/relationships/hyperlink" Target="http://getmagical.com/" TargetMode="External"/><Relationship Id="rId80" Type="http://schemas.openxmlformats.org/officeDocument/2006/relationships/hyperlink" Target="http://flowgpt.com/" TargetMode="External"/><Relationship Id="rId155" Type="http://schemas.openxmlformats.org/officeDocument/2006/relationships/hyperlink" Target="http://neuroflash.com/" TargetMode="External"/><Relationship Id="rId176" Type="http://schemas.openxmlformats.org/officeDocument/2006/relationships/hyperlink" Target="http://poised.com/" TargetMode="External"/><Relationship Id="rId197" Type="http://schemas.openxmlformats.org/officeDocument/2006/relationships/hyperlink" Target="http://rewind.ai/" TargetMode="External"/><Relationship Id="rId201" Type="http://schemas.openxmlformats.org/officeDocument/2006/relationships/hyperlink" Target="http://scribbly.ai/" TargetMode="External"/><Relationship Id="rId222" Type="http://schemas.openxmlformats.org/officeDocument/2006/relationships/hyperlink" Target="http://superhuman.com/" TargetMode="External"/><Relationship Id="rId243" Type="http://schemas.openxmlformats.org/officeDocument/2006/relationships/hyperlink" Target="http://unbounce.com/product/smart-copy" TargetMode="External"/><Relationship Id="rId17" Type="http://schemas.openxmlformats.org/officeDocument/2006/relationships/hyperlink" Target="https://www.arcads.ai/" TargetMode="External"/><Relationship Id="rId38" Type="http://schemas.openxmlformats.org/officeDocument/2006/relationships/hyperlink" Target="http://chat.openai.com/" TargetMode="External"/><Relationship Id="rId59" Type="http://schemas.openxmlformats.org/officeDocument/2006/relationships/hyperlink" Target="http://delibr.com/" TargetMode="External"/><Relationship Id="rId103" Type="http://schemas.openxmlformats.org/officeDocument/2006/relationships/hyperlink" Target="http://hypotenuse.ai/" TargetMode="External"/><Relationship Id="rId124" Type="http://schemas.openxmlformats.org/officeDocument/2006/relationships/hyperlink" Target="http://letsenhance.io/" TargetMode="External"/><Relationship Id="rId70" Type="http://schemas.openxmlformats.org/officeDocument/2006/relationships/hyperlink" Target="http://elai.io/" TargetMode="External"/><Relationship Id="rId91" Type="http://schemas.openxmlformats.org/officeDocument/2006/relationships/hyperlink" Target="http://godmode.space/" TargetMode="External"/><Relationship Id="rId145" Type="http://schemas.openxmlformats.org/officeDocument/2006/relationships/hyperlink" Target="http://mostly.ai/" TargetMode="External"/><Relationship Id="rId166" Type="http://schemas.openxmlformats.org/officeDocument/2006/relationships/hyperlink" Target="http://perplexity.ai/pages" TargetMode="External"/><Relationship Id="rId187" Type="http://schemas.openxmlformats.org/officeDocument/2006/relationships/hyperlink" Target="http://recast.studio/" TargetMode="External"/><Relationship Id="rId1" Type="http://schemas.openxmlformats.org/officeDocument/2006/relationships/hyperlink" Target="http://podcast.adobe.com/enhance" TargetMode="External"/><Relationship Id="rId212" Type="http://schemas.openxmlformats.org/officeDocument/2006/relationships/hyperlink" Target="http://soundful.com/" TargetMode="External"/><Relationship Id="rId233" Type="http://schemas.openxmlformats.org/officeDocument/2006/relationships/hyperlink" Target="http://timebolt.io/" TargetMode="External"/><Relationship Id="rId254" Type="http://schemas.openxmlformats.org/officeDocument/2006/relationships/hyperlink" Target="http://waymark.com/" TargetMode="External"/><Relationship Id="rId28" Type="http://schemas.openxmlformats.org/officeDocument/2006/relationships/hyperlink" Target="http://blackbox.ai/" TargetMode="External"/><Relationship Id="rId49" Type="http://schemas.openxmlformats.org/officeDocument/2006/relationships/hyperlink" Target="http://craiyon.com/" TargetMode="External"/><Relationship Id="rId114" Type="http://schemas.openxmlformats.org/officeDocument/2006/relationships/hyperlink" Target="http://kaedim3d.com/" TargetMode="External"/><Relationship Id="rId60" Type="http://schemas.openxmlformats.org/officeDocument/2006/relationships/hyperlink" Target="http://descript.com/regenerate" TargetMode="External"/><Relationship Id="rId81" Type="http://schemas.openxmlformats.org/officeDocument/2006/relationships/hyperlink" Target="http://flowrite.com/" TargetMode="External"/><Relationship Id="rId135" Type="http://schemas.openxmlformats.org/officeDocument/2006/relationships/hyperlink" Target="http://maihem.ai/" TargetMode="External"/><Relationship Id="rId156" Type="http://schemas.openxmlformats.org/officeDocument/2006/relationships/hyperlink" Target="http://creator.nightcafe.studio/" TargetMode="External"/><Relationship Id="rId177" Type="http://schemas.openxmlformats.org/officeDocument/2006/relationships/hyperlink" Target="http://predis.ai/" TargetMode="External"/><Relationship Id="rId198" Type="http://schemas.openxmlformats.org/officeDocument/2006/relationships/hyperlink" Target="http://runwayml.com/" TargetMode="External"/><Relationship Id="rId202" Type="http://schemas.openxmlformats.org/officeDocument/2006/relationships/hyperlink" Target="http://seamless.ai/" TargetMode="External"/><Relationship Id="rId223" Type="http://schemas.openxmlformats.org/officeDocument/2006/relationships/hyperlink" Target="http://supermeme.ai/" TargetMode="External"/><Relationship Id="rId244" Type="http://schemas.openxmlformats.org/officeDocument/2006/relationships/hyperlink" Target="http://veed.io/" TargetMode="External"/><Relationship Id="rId18" Type="http://schemas.openxmlformats.org/officeDocument/2006/relationships/hyperlink" Target="http://platform.archesai.com/" TargetMode="External"/><Relationship Id="rId39" Type="http://schemas.openxmlformats.org/officeDocument/2006/relationships/hyperlink" Target="http://chatgptwriter.ai/" TargetMode="External"/><Relationship Id="rId50" Type="http://schemas.openxmlformats.org/officeDocument/2006/relationships/hyperlink" Target="http://cresta.com/" TargetMode="External"/><Relationship Id="rId104" Type="http://schemas.openxmlformats.org/officeDocument/2006/relationships/hyperlink" Target="http://icon.com/" TargetMode="External"/><Relationship Id="rId125" Type="http://schemas.openxmlformats.org/officeDocument/2006/relationships/hyperlink" Target="http://getliner.com/" TargetMode="External"/><Relationship Id="rId146" Type="http://schemas.openxmlformats.org/officeDocument/2006/relationships/hyperlink" Target="http://usemotion.com/" TargetMode="External"/><Relationship Id="rId167" Type="http://schemas.openxmlformats.org/officeDocument/2006/relationships/hyperlink" Target="http://phind.com/" TargetMode="External"/><Relationship Id="rId188" Type="http://schemas.openxmlformats.org/officeDocument/2006/relationships/hyperlink" Target="http://reclaim.ai/" TargetMode="External"/><Relationship Id="rId71" Type="http://schemas.openxmlformats.org/officeDocument/2006/relationships/hyperlink" Target="http://elicit.com/" TargetMode="External"/><Relationship Id="rId92" Type="http://schemas.openxmlformats.org/officeDocument/2006/relationships/hyperlink" Target="http://gong.io/" TargetMode="External"/><Relationship Id="rId213" Type="http://schemas.openxmlformats.org/officeDocument/2006/relationships/hyperlink" Target="http://soundraw.io/" TargetMode="External"/><Relationship Id="rId234" Type="http://schemas.openxmlformats.org/officeDocument/2006/relationships/hyperlink" Target="http://tldrthis.com/" TargetMode="External"/><Relationship Id="rId2" Type="http://schemas.openxmlformats.org/officeDocument/2006/relationships/hyperlink" Target="http://agent.ai/" TargetMode="External"/><Relationship Id="rId29" Type="http://schemas.openxmlformats.org/officeDocument/2006/relationships/hyperlink" Target="http://blaze.ai/" TargetMode="External"/><Relationship Id="rId255" Type="http://schemas.openxmlformats.org/officeDocument/2006/relationships/hyperlink" Target="http://wellsaidlabs.com/" TargetMode="External"/><Relationship Id="rId40" Type="http://schemas.openxmlformats.org/officeDocument/2006/relationships/hyperlink" Target="http://claude.ai/" TargetMode="External"/><Relationship Id="rId115" Type="http://schemas.openxmlformats.org/officeDocument/2006/relationships/hyperlink" Target="http://kaiber.ai/" TargetMode="External"/><Relationship Id="rId136" Type="http://schemas.openxmlformats.org/officeDocument/2006/relationships/hyperlink" Target="http://markcopy.ai/" TargetMode="External"/><Relationship Id="rId157" Type="http://schemas.openxmlformats.org/officeDocument/2006/relationships/hyperlink" Target="http://notably.ai/" TargetMode="External"/><Relationship Id="rId178" Type="http://schemas.openxmlformats.org/officeDocument/2006/relationships/hyperlink" Target="http://prisma-ai.com/" TargetMode="External"/><Relationship Id="rId61" Type="http://schemas.openxmlformats.org/officeDocument/2006/relationships/hyperlink" Target="http://digitalfirst.ai/" TargetMode="External"/><Relationship Id="rId82" Type="http://schemas.openxmlformats.org/officeDocument/2006/relationships/hyperlink" Target="http://frase.io/" TargetMode="External"/><Relationship Id="rId199" Type="http://schemas.openxmlformats.org/officeDocument/2006/relationships/hyperlink" Target="http://rytr.me/" TargetMode="External"/><Relationship Id="rId203" Type="http://schemas.openxmlformats.org/officeDocument/2006/relationships/hyperlink" Target="http://sendpotion.com/" TargetMode="External"/><Relationship Id="rId19" Type="http://schemas.openxmlformats.org/officeDocument/2006/relationships/hyperlink" Target="http://assemblyai.com/" TargetMode="External"/><Relationship Id="rId224" Type="http://schemas.openxmlformats.org/officeDocument/2006/relationships/hyperlink" Target="http://surferseo.com/" TargetMode="External"/><Relationship Id="rId245" Type="http://schemas.openxmlformats.org/officeDocument/2006/relationships/hyperlink" Target="https://deepmind.google/technologies/veo/veo-2/" TargetMode="External"/><Relationship Id="rId30" Type="http://schemas.openxmlformats.org/officeDocument/2006/relationships/hyperlink" Target="http://boomy.com/" TargetMode="External"/><Relationship Id="rId105" Type="http://schemas.openxmlformats.org/officeDocument/2006/relationships/hyperlink" Target="http://idomoo.com/" TargetMode="External"/><Relationship Id="rId126" Type="http://schemas.openxmlformats.org/officeDocument/2006/relationships/hyperlink" Target="http://listenlabs.ai/" TargetMode="External"/><Relationship Id="rId147" Type="http://schemas.openxmlformats.org/officeDocument/2006/relationships/hyperlink" Target="http://mubert.com/" TargetMode="External"/><Relationship Id="rId168" Type="http://schemas.openxmlformats.org/officeDocument/2006/relationships/hyperlink" Target="http://photoroom.com/" TargetMode="External"/><Relationship Id="rId51" Type="http://schemas.openxmlformats.org/officeDocument/2006/relationships/hyperlink" Target="http://cursor.com/" TargetMode="External"/><Relationship Id="rId72" Type="http://schemas.openxmlformats.org/officeDocument/2006/relationships/hyperlink" Target="http://evokemusic.ai/" TargetMode="External"/><Relationship Id="rId93" Type="http://schemas.openxmlformats.org/officeDocument/2006/relationships/hyperlink" Target="http://grammarly.com/" TargetMode="External"/><Relationship Id="rId189" Type="http://schemas.openxmlformats.org/officeDocument/2006/relationships/hyperlink" Target="http://recraft.ai/" TargetMode="External"/><Relationship Id="rId3" Type="http://schemas.openxmlformats.org/officeDocument/2006/relationships/hyperlink" Target="http://agentgpt.reworkd.ai/" TargetMode="External"/><Relationship Id="rId214" Type="http://schemas.openxmlformats.org/officeDocument/2006/relationships/hyperlink" Target="http://speechelo.com/" TargetMode="External"/><Relationship Id="rId235" Type="http://schemas.openxmlformats.org/officeDocument/2006/relationships/hyperlink" Target="http://trevorai.com/" TargetMode="External"/><Relationship Id="rId256" Type="http://schemas.openxmlformats.org/officeDocument/2006/relationships/hyperlink" Target="http://wonderdynamics.com/" TargetMode="External"/><Relationship Id="rId116" Type="http://schemas.openxmlformats.org/officeDocument/2006/relationships/hyperlink" Target="http://keytake.ai/" TargetMode="External"/><Relationship Id="rId137" Type="http://schemas.openxmlformats.org/officeDocument/2006/relationships/hyperlink" Target="http://hey.marketingblocks.ai/" TargetMode="External"/><Relationship Id="rId158" Type="http://schemas.openxmlformats.org/officeDocument/2006/relationships/hyperlink" Target="http://notion.so/" TargetMode="External"/><Relationship Id="rId20" Type="http://schemas.openxmlformats.org/officeDocument/2006/relationships/hyperlink" Target="http://audiostack.ai/" TargetMode="External"/><Relationship Id="rId41" Type="http://schemas.openxmlformats.org/officeDocument/2006/relationships/hyperlink" Target="http://cleanvoice.ai/" TargetMode="External"/><Relationship Id="rId62" Type="http://schemas.openxmlformats.org/officeDocument/2006/relationships/hyperlink" Target="http://donotpay.com/" TargetMode="External"/><Relationship Id="rId83" Type="http://schemas.openxmlformats.org/officeDocument/2006/relationships/hyperlink" Target="http://contentatscale.ai/ai-content-detector" TargetMode="External"/><Relationship Id="rId179" Type="http://schemas.openxmlformats.org/officeDocument/2006/relationships/hyperlink" Target="http://profilepicture.ai/" TargetMode="External"/><Relationship Id="rId190" Type="http://schemas.openxmlformats.org/officeDocument/2006/relationships/hyperlink" Target="http://remesh.ai/" TargetMode="External"/><Relationship Id="rId204" Type="http://schemas.openxmlformats.org/officeDocument/2006/relationships/hyperlink" Target="http://seo.ai/" TargetMode="External"/><Relationship Id="rId225" Type="http://schemas.openxmlformats.org/officeDocument/2006/relationships/hyperlink" Target="http://synthesia.io/" TargetMode="External"/><Relationship Id="rId246" Type="http://schemas.openxmlformats.org/officeDocument/2006/relationships/hyperlink" Target="http://vidiq.com/" TargetMode="External"/><Relationship Id="rId106" Type="http://schemas.openxmlformats.org/officeDocument/2006/relationships/hyperlink" Target="http://imagen-ai.com/" TargetMode="External"/><Relationship Id="rId127" Type="http://schemas.openxmlformats.org/officeDocument/2006/relationships/hyperlink" Target="http://listnr.ai/" TargetMode="External"/><Relationship Id="rId10" Type="http://schemas.openxmlformats.org/officeDocument/2006/relationships/hyperlink" Target="http://aiva.ai/" TargetMode="External"/><Relationship Id="rId31" Type="http://schemas.openxmlformats.org/officeDocument/2006/relationships/hyperlink" Target="http://brancher.ai/" TargetMode="External"/><Relationship Id="rId52" Type="http://schemas.openxmlformats.org/officeDocument/2006/relationships/hyperlink" Target="http://customgpt.ai/" TargetMode="External"/><Relationship Id="rId73" Type="http://schemas.openxmlformats.org/officeDocument/2006/relationships/hyperlink" Target="http://eli5.gg/" TargetMode="External"/><Relationship Id="rId94" Type="http://schemas.openxmlformats.org/officeDocument/2006/relationships/hyperlink" Target="http://gretel.ai/" TargetMode="External"/><Relationship Id="rId148" Type="http://schemas.openxmlformats.org/officeDocument/2006/relationships/hyperlink" Target="http://murf.ai/" TargetMode="External"/><Relationship Id="rId169" Type="http://schemas.openxmlformats.org/officeDocument/2006/relationships/hyperlink" Target="http://pi.ai/talk" TargetMode="External"/><Relationship Id="rId4" Type="http://schemas.openxmlformats.org/officeDocument/2006/relationships/hyperlink" Target="http://tools.automator.ai/" TargetMode="External"/><Relationship Id="rId180" Type="http://schemas.openxmlformats.org/officeDocument/2006/relationships/hyperlink" Target="http://puzzlelabs.ai/" TargetMode="External"/><Relationship Id="rId215" Type="http://schemas.openxmlformats.org/officeDocument/2006/relationships/hyperlink" Target="http://speechify.com/" TargetMode="External"/><Relationship Id="rId236" Type="http://schemas.openxmlformats.org/officeDocument/2006/relationships/hyperlink" Target="http://tutorai.me/" TargetMode="External"/><Relationship Id="rId257" Type="http://schemas.openxmlformats.org/officeDocument/2006/relationships/hyperlink" Target="http://wordtune.com/" TargetMode="External"/><Relationship Id="rId42" Type="http://schemas.openxmlformats.org/officeDocument/2006/relationships/hyperlink" Target="http://codenull.ai/" TargetMode="External"/><Relationship Id="rId84" Type="http://schemas.openxmlformats.org/officeDocument/2006/relationships/hyperlink" Target="http://usegalileo.ai/" TargetMode="External"/><Relationship Id="rId138" Type="http://schemas.openxmlformats.org/officeDocument/2006/relationships/hyperlink" Target="http://trymaverick.com/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keytake.ai/" TargetMode="External"/><Relationship Id="rId21" Type="http://schemas.openxmlformats.org/officeDocument/2006/relationships/hyperlink" Target="http://audiostack.ai/" TargetMode="External"/><Relationship Id="rId63" Type="http://schemas.openxmlformats.org/officeDocument/2006/relationships/hyperlink" Target="http://donotpay.com/" TargetMode="External"/><Relationship Id="rId159" Type="http://schemas.openxmlformats.org/officeDocument/2006/relationships/hyperlink" Target="http://notion.so/" TargetMode="External"/><Relationship Id="rId170" Type="http://schemas.openxmlformats.org/officeDocument/2006/relationships/hyperlink" Target="http://pi.ai/talk" TargetMode="External"/><Relationship Id="rId191" Type="http://schemas.openxmlformats.org/officeDocument/2006/relationships/hyperlink" Target="http://remesh.ai/" TargetMode="External"/><Relationship Id="rId205" Type="http://schemas.openxmlformats.org/officeDocument/2006/relationships/hyperlink" Target="http://seo.ai/" TargetMode="External"/><Relationship Id="rId226" Type="http://schemas.openxmlformats.org/officeDocument/2006/relationships/hyperlink" Target="http://synthesia.io/" TargetMode="External"/><Relationship Id="rId247" Type="http://schemas.openxmlformats.org/officeDocument/2006/relationships/hyperlink" Target="http://vidiq.com/" TargetMode="External"/><Relationship Id="rId107" Type="http://schemas.openxmlformats.org/officeDocument/2006/relationships/hyperlink" Target="http://imagen-ai.com/" TargetMode="External"/><Relationship Id="rId11" Type="http://schemas.openxmlformats.org/officeDocument/2006/relationships/hyperlink" Target="http://aiva.ai/" TargetMode="External"/><Relationship Id="rId32" Type="http://schemas.openxmlformats.org/officeDocument/2006/relationships/hyperlink" Target="http://brancher.ai/" TargetMode="External"/><Relationship Id="rId53" Type="http://schemas.openxmlformats.org/officeDocument/2006/relationships/hyperlink" Target="http://customgpt.ai/" TargetMode="External"/><Relationship Id="rId74" Type="http://schemas.openxmlformats.org/officeDocument/2006/relationships/hyperlink" Target="http://eli5.gg/" TargetMode="External"/><Relationship Id="rId128" Type="http://schemas.openxmlformats.org/officeDocument/2006/relationships/hyperlink" Target="http://listnr.ai/" TargetMode="External"/><Relationship Id="rId149" Type="http://schemas.openxmlformats.org/officeDocument/2006/relationships/hyperlink" Target="http://murf.ai/" TargetMode="External"/><Relationship Id="rId5" Type="http://schemas.openxmlformats.org/officeDocument/2006/relationships/hyperlink" Target="http://tools.automator.ai/" TargetMode="External"/><Relationship Id="rId95" Type="http://schemas.openxmlformats.org/officeDocument/2006/relationships/hyperlink" Target="http://gretel.ai/" TargetMode="External"/><Relationship Id="rId160" Type="http://schemas.openxmlformats.org/officeDocument/2006/relationships/hyperlink" Target="http://novelai.net/" TargetMode="External"/><Relationship Id="rId181" Type="http://schemas.openxmlformats.org/officeDocument/2006/relationships/hyperlink" Target="http://puzzlelabs.ai/" TargetMode="External"/><Relationship Id="rId216" Type="http://schemas.openxmlformats.org/officeDocument/2006/relationships/hyperlink" Target="http://speechify.com/" TargetMode="External"/><Relationship Id="rId237" Type="http://schemas.openxmlformats.org/officeDocument/2006/relationships/hyperlink" Target="http://tutorai.me/" TargetMode="External"/><Relationship Id="rId258" Type="http://schemas.openxmlformats.org/officeDocument/2006/relationships/hyperlink" Target="http://wordtune.com/" TargetMode="External"/><Relationship Id="rId22" Type="http://schemas.openxmlformats.org/officeDocument/2006/relationships/hyperlink" Target="http://auphonic.com/" TargetMode="External"/><Relationship Id="rId43" Type="http://schemas.openxmlformats.org/officeDocument/2006/relationships/hyperlink" Target="http://codenull.ai/" TargetMode="External"/><Relationship Id="rId64" Type="http://schemas.openxmlformats.org/officeDocument/2006/relationships/hyperlink" Target="http://draftlab.ai/" TargetMode="External"/><Relationship Id="rId118" Type="http://schemas.openxmlformats.org/officeDocument/2006/relationships/hyperlink" Target="http://klingai.com/" TargetMode="External"/><Relationship Id="rId139" Type="http://schemas.openxmlformats.org/officeDocument/2006/relationships/hyperlink" Target="http://trymaverick.com/" TargetMode="External"/><Relationship Id="rId85" Type="http://schemas.openxmlformats.org/officeDocument/2006/relationships/hyperlink" Target="http://usegalileo.ai/" TargetMode="External"/><Relationship Id="rId150" Type="http://schemas.openxmlformats.org/officeDocument/2006/relationships/hyperlink" Target="http://musi-co.com/listen" TargetMode="External"/><Relationship Id="rId171" Type="http://schemas.openxmlformats.org/officeDocument/2006/relationships/hyperlink" Target="https://monica.im/" TargetMode="External"/><Relationship Id="rId192" Type="http://schemas.openxmlformats.org/officeDocument/2006/relationships/hyperlink" Target="http://replicate.com/" TargetMode="External"/><Relationship Id="rId206" Type="http://schemas.openxmlformats.org/officeDocument/2006/relationships/hyperlink" Target="http://sider.ai/" TargetMode="External"/><Relationship Id="rId227" Type="http://schemas.openxmlformats.org/officeDocument/2006/relationships/hyperlink" Target="https://synthesys.io/" TargetMode="External"/><Relationship Id="rId248" Type="http://schemas.openxmlformats.org/officeDocument/2006/relationships/hyperlink" Target="http://vmake.ai/" TargetMode="External"/><Relationship Id="rId12" Type="http://schemas.openxmlformats.org/officeDocument/2006/relationships/hyperlink" Target="http://alethea.ai/" TargetMode="External"/><Relationship Id="rId33" Type="http://schemas.openxmlformats.org/officeDocument/2006/relationships/hyperlink" Target="http://browse.ai/" TargetMode="External"/><Relationship Id="rId108" Type="http://schemas.openxmlformats.org/officeDocument/2006/relationships/hyperlink" Target="http://inkforall.com/" TargetMode="External"/><Relationship Id="rId129" Type="http://schemas.openxmlformats.org/officeDocument/2006/relationships/hyperlink" Target="http://logoai.com/" TargetMode="External"/><Relationship Id="rId54" Type="http://schemas.openxmlformats.org/officeDocument/2006/relationships/hyperlink" Target="http://ddevi.com/" TargetMode="External"/><Relationship Id="rId75" Type="http://schemas.openxmlformats.org/officeDocument/2006/relationships/hyperlink" Target="http://explainpaper.com/" TargetMode="External"/><Relationship Id="rId96" Type="http://schemas.openxmlformats.org/officeDocument/2006/relationships/hyperlink" Target="http://growthbarseo.com/" TargetMode="External"/><Relationship Id="rId140" Type="http://schemas.openxmlformats.org/officeDocument/2006/relationships/hyperlink" Target="http://meetrecord.com/" TargetMode="External"/><Relationship Id="rId161" Type="http://schemas.openxmlformats.org/officeDocument/2006/relationships/hyperlink" Target="http://originality.ai/" TargetMode="External"/><Relationship Id="rId182" Type="http://schemas.openxmlformats.org/officeDocument/2006/relationships/hyperlink" Target="http://quickchat.ai/" TargetMode="External"/><Relationship Id="rId217" Type="http://schemas.openxmlformats.org/officeDocument/2006/relationships/hyperlink" Target="http://speechmatics.com/" TargetMode="External"/><Relationship Id="rId6" Type="http://schemas.openxmlformats.org/officeDocument/2006/relationships/hyperlink" Target="http://portret.ai/" TargetMode="External"/><Relationship Id="rId238" Type="http://schemas.openxmlformats.org/officeDocument/2006/relationships/hyperlink" Target="http://twelvelabs.io/" TargetMode="External"/><Relationship Id="rId259" Type="http://schemas.openxmlformats.org/officeDocument/2006/relationships/hyperlink" Target="http://writer.com/" TargetMode="External"/><Relationship Id="rId23" Type="http://schemas.openxmlformats.org/officeDocument/2006/relationships/hyperlink" Target="http://autoenhance.ai/" TargetMode="External"/><Relationship Id="rId119" Type="http://schemas.openxmlformats.org/officeDocument/2006/relationships/hyperlink" Target="http://krisp.ai/" TargetMode="External"/><Relationship Id="rId44" Type="http://schemas.openxmlformats.org/officeDocument/2006/relationships/hyperlink" Target="http://codia.ai/" TargetMode="External"/><Relationship Id="rId65" Type="http://schemas.openxmlformats.org/officeDocument/2006/relationships/hyperlink" Target="http://dreamhouseai.com/" TargetMode="External"/><Relationship Id="rId86" Type="http://schemas.openxmlformats.org/officeDocument/2006/relationships/hyperlink" Target="http://gamma.app/" TargetMode="External"/><Relationship Id="rId130" Type="http://schemas.openxmlformats.org/officeDocument/2006/relationships/hyperlink" Target="http://looka.com/" TargetMode="External"/><Relationship Id="rId151" Type="http://schemas.openxmlformats.org/officeDocument/2006/relationships/hyperlink" Target="http://myko.ai/" TargetMode="External"/><Relationship Id="rId172" Type="http://schemas.openxmlformats.org/officeDocument/2006/relationships/hyperlink" Target="http://pictory.ai/" TargetMode="External"/><Relationship Id="rId193" Type="http://schemas.openxmlformats.org/officeDocument/2006/relationships/hyperlink" Target="http://replika.com/" TargetMode="External"/><Relationship Id="rId207" Type="http://schemas.openxmlformats.org/officeDocument/2006/relationships/hyperlink" Target="http://simplified.com/" TargetMode="External"/><Relationship Id="rId228" Type="http://schemas.openxmlformats.org/officeDocument/2006/relationships/hyperlink" Target="http://synthesys.io/" TargetMode="External"/><Relationship Id="rId249" Type="http://schemas.openxmlformats.org/officeDocument/2006/relationships/hyperlink" Target="http://vocalremover.org/" TargetMode="External"/><Relationship Id="rId13" Type="http://schemas.openxmlformats.org/officeDocument/2006/relationships/hyperlink" Target="http://alliai.com/" TargetMode="External"/><Relationship Id="rId109" Type="http://schemas.openxmlformats.org/officeDocument/2006/relationships/hyperlink" Target="http://instantly.ai/" TargetMode="External"/><Relationship Id="rId260" Type="http://schemas.openxmlformats.org/officeDocument/2006/relationships/hyperlink" Target="http://writesonic.com/" TargetMode="External"/><Relationship Id="rId34" Type="http://schemas.openxmlformats.org/officeDocument/2006/relationships/hyperlink" Target="http://canva.com/magic-write" TargetMode="External"/><Relationship Id="rId55" Type="http://schemas.openxmlformats.org/officeDocument/2006/relationships/hyperlink" Target="http://deciphr.ai/" TargetMode="External"/><Relationship Id="rId76" Type="http://schemas.openxmlformats.org/officeDocument/2006/relationships/hyperlink" Target="http://fathom.video/" TargetMode="External"/><Relationship Id="rId97" Type="http://schemas.openxmlformats.org/officeDocument/2006/relationships/hyperlink" Target="http://harvey.ai/" TargetMode="External"/><Relationship Id="rId120" Type="http://schemas.openxmlformats.org/officeDocument/2006/relationships/hyperlink" Target="http://langchain.com/" TargetMode="External"/><Relationship Id="rId141" Type="http://schemas.openxmlformats.org/officeDocument/2006/relationships/hyperlink" Target="http://meta.ai/" TargetMode="External"/><Relationship Id="rId7" Type="http://schemas.openxmlformats.org/officeDocument/2006/relationships/hyperlink" Target="http://getaide.app/" TargetMode="External"/><Relationship Id="rId162" Type="http://schemas.openxmlformats.org/officeDocument/2006/relationships/hyperlink" Target="http://otter.ai/" TargetMode="External"/><Relationship Id="rId183" Type="http://schemas.openxmlformats.org/officeDocument/2006/relationships/hyperlink" Target="http://quickreply.ai/" TargetMode="External"/><Relationship Id="rId218" Type="http://schemas.openxmlformats.org/officeDocument/2006/relationships/hyperlink" Target="http://stablediffusionweb.com/" TargetMode="External"/><Relationship Id="rId239" Type="http://schemas.openxmlformats.org/officeDocument/2006/relationships/hyperlink" Target="http://typecast.ai/" TargetMode="External"/><Relationship Id="rId250" Type="http://schemas.openxmlformats.org/officeDocument/2006/relationships/hyperlink" Target="http://voiceflow.com/" TargetMode="External"/><Relationship Id="rId24" Type="http://schemas.openxmlformats.org/officeDocument/2006/relationships/hyperlink" Target="http://autofunnel.ai/" TargetMode="External"/><Relationship Id="rId45" Type="http://schemas.openxmlformats.org/officeDocument/2006/relationships/hyperlink" Target="http://compose.ai/" TargetMode="External"/><Relationship Id="rId66" Type="http://schemas.openxmlformats.org/officeDocument/2006/relationships/hyperlink" Target="http://durable.co/" TargetMode="External"/><Relationship Id="rId87" Type="http://schemas.openxmlformats.org/officeDocument/2006/relationships/hyperlink" Target="http://gemini.google.com/" TargetMode="External"/><Relationship Id="rId110" Type="http://schemas.openxmlformats.org/officeDocument/2006/relationships/hyperlink" Target="http://invideo.io/" TargetMode="External"/><Relationship Id="rId131" Type="http://schemas.openxmlformats.org/officeDocument/2006/relationships/hyperlink" Target="http://lovo.ai/" TargetMode="External"/><Relationship Id="rId152" Type="http://schemas.openxmlformats.org/officeDocument/2006/relationships/hyperlink" Target="http://namelix.com/" TargetMode="External"/><Relationship Id="rId173" Type="http://schemas.openxmlformats.org/officeDocument/2006/relationships/hyperlink" Target="http://planable.io/" TargetMode="External"/><Relationship Id="rId194" Type="http://schemas.openxmlformats.org/officeDocument/2006/relationships/hyperlink" Target="http://replit.com/site/ghostwriter" TargetMode="External"/><Relationship Id="rId208" Type="http://schemas.openxmlformats.org/officeDocument/2006/relationships/hyperlink" Target="http://simular.ai/" TargetMode="External"/><Relationship Id="rId229" Type="http://schemas.openxmlformats.org/officeDocument/2006/relationships/hyperlink" Target="http://tability.io/" TargetMode="External"/><Relationship Id="rId240" Type="http://schemas.openxmlformats.org/officeDocument/2006/relationships/hyperlink" Target="http://typingmind.com/" TargetMode="External"/><Relationship Id="rId261" Type="http://schemas.openxmlformats.org/officeDocument/2006/relationships/hyperlink" Target="http://wudpecker.io/" TargetMode="External"/><Relationship Id="rId14" Type="http://schemas.openxmlformats.org/officeDocument/2006/relationships/hyperlink" Target="http://altered.ai/" TargetMode="External"/><Relationship Id="rId35" Type="http://schemas.openxmlformats.org/officeDocument/2006/relationships/hyperlink" Target="http://certainly.io/" TargetMode="External"/><Relationship Id="rId56" Type="http://schemas.openxmlformats.org/officeDocument/2006/relationships/hyperlink" Target="http://decktopus.com/" TargetMode="External"/><Relationship Id="rId77" Type="http://schemas.openxmlformats.org/officeDocument/2006/relationships/hyperlink" Target="http://feedly.com/leon" TargetMode="External"/><Relationship Id="rId100" Type="http://schemas.openxmlformats.org/officeDocument/2006/relationships/hyperlink" Target="https://higgsfield.ai/" TargetMode="External"/><Relationship Id="rId8" Type="http://schemas.openxmlformats.org/officeDocument/2006/relationships/hyperlink" Target="http://ailabtools.com/" TargetMode="External"/><Relationship Id="rId98" Type="http://schemas.openxmlformats.org/officeDocument/2006/relationships/hyperlink" Target="https://www.hedra.com/" TargetMode="External"/><Relationship Id="rId121" Type="http://schemas.openxmlformats.org/officeDocument/2006/relationships/hyperlink" Target="http://langotalk.org/" TargetMode="External"/><Relationship Id="rId142" Type="http://schemas.openxmlformats.org/officeDocument/2006/relationships/hyperlink" Target="http://midjourney.com/" TargetMode="External"/><Relationship Id="rId163" Type="http://schemas.openxmlformats.org/officeDocument/2006/relationships/hyperlink" Target="http://papercup.com/" TargetMode="External"/><Relationship Id="rId184" Type="http://schemas.openxmlformats.org/officeDocument/2006/relationships/hyperlink" Target="http://quillbot.com/" TargetMode="External"/><Relationship Id="rId219" Type="http://schemas.openxmlformats.org/officeDocument/2006/relationships/hyperlink" Target="http://steve.ai/" TargetMode="External"/><Relationship Id="rId230" Type="http://schemas.openxmlformats.org/officeDocument/2006/relationships/hyperlink" Target="http://targum.video/" TargetMode="External"/><Relationship Id="rId251" Type="http://schemas.openxmlformats.org/officeDocument/2006/relationships/hyperlink" Target="http://voicemod.net/" TargetMode="External"/><Relationship Id="rId25" Type="http://schemas.openxmlformats.org/officeDocument/2006/relationships/hyperlink" Target="http://autopod.fm/" TargetMode="External"/><Relationship Id="rId46" Type="http://schemas.openxmlformats.org/officeDocument/2006/relationships/hyperlink" Target="http://contentbot.ai/" TargetMode="External"/><Relationship Id="rId67" Type="http://schemas.openxmlformats.org/officeDocument/2006/relationships/hyperlink" Target="http://durable.co/crm" TargetMode="External"/><Relationship Id="rId88" Type="http://schemas.openxmlformats.org/officeDocument/2006/relationships/hyperlink" Target="http://genei.io/" TargetMode="External"/><Relationship Id="rId111" Type="http://schemas.openxmlformats.org/officeDocument/2006/relationships/hyperlink" Target="http://inworld.ai/" TargetMode="External"/><Relationship Id="rId132" Type="http://schemas.openxmlformats.org/officeDocument/2006/relationships/hyperlink" Target="https://ltx.studio/" TargetMode="External"/><Relationship Id="rId153" Type="http://schemas.openxmlformats.org/officeDocument/2006/relationships/hyperlink" Target="http://naturalreaders.com/" TargetMode="External"/><Relationship Id="rId174" Type="http://schemas.openxmlformats.org/officeDocument/2006/relationships/hyperlink" Target="http://play.ht/" TargetMode="External"/><Relationship Id="rId195" Type="http://schemas.openxmlformats.org/officeDocument/2006/relationships/hyperlink" Target="http://reply.io/" TargetMode="External"/><Relationship Id="rId209" Type="http://schemas.openxmlformats.org/officeDocument/2006/relationships/hyperlink" Target="http://skipit.ai/" TargetMode="External"/><Relationship Id="rId220" Type="http://schemas.openxmlformats.org/officeDocument/2006/relationships/hyperlink" Target="http://askstockgpt.com/" TargetMode="External"/><Relationship Id="rId241" Type="http://schemas.openxmlformats.org/officeDocument/2006/relationships/hyperlink" Target="http://ubiai.tools/" TargetMode="External"/><Relationship Id="rId15" Type="http://schemas.openxmlformats.org/officeDocument/2006/relationships/hyperlink" Target="http://anyword.com/" TargetMode="External"/><Relationship Id="rId36" Type="http://schemas.openxmlformats.org/officeDocument/2006/relationships/hyperlink" Target="http://character.ai/" TargetMode="External"/><Relationship Id="rId57" Type="http://schemas.openxmlformats.org/officeDocument/2006/relationships/hyperlink" Target="http://deepdreamgenerator.com/" TargetMode="External"/><Relationship Id="rId262" Type="http://schemas.openxmlformats.org/officeDocument/2006/relationships/hyperlink" Target="http://yepic.ai/" TargetMode="External"/><Relationship Id="rId78" Type="http://schemas.openxmlformats.org/officeDocument/2006/relationships/hyperlink" Target="http://figstack.com/" TargetMode="External"/><Relationship Id="rId99" Type="http://schemas.openxmlformats.org/officeDocument/2006/relationships/hyperlink" Target="https://www.heygen.com/" TargetMode="External"/><Relationship Id="rId101" Type="http://schemas.openxmlformats.org/officeDocument/2006/relationships/hyperlink" Target="http://hooksgenerator.ai/" TargetMode="External"/><Relationship Id="rId122" Type="http://schemas.openxmlformats.org/officeDocument/2006/relationships/hyperlink" Target="http://lately.ai/" TargetMode="External"/><Relationship Id="rId143" Type="http://schemas.openxmlformats.org/officeDocument/2006/relationships/hyperlink" Target="http://mindgrasp.ai/" TargetMode="External"/><Relationship Id="rId164" Type="http://schemas.openxmlformats.org/officeDocument/2006/relationships/hyperlink" Target="http://papermark.io/" TargetMode="External"/><Relationship Id="rId185" Type="http://schemas.openxmlformats.org/officeDocument/2006/relationships/hyperlink" Target="http://quinvio.com/" TargetMode="External"/><Relationship Id="rId9" Type="http://schemas.openxmlformats.org/officeDocument/2006/relationships/hyperlink" Target="http://aimi.fm/" TargetMode="External"/><Relationship Id="rId210" Type="http://schemas.openxmlformats.org/officeDocument/2006/relationships/hyperlink" Target="http://slidesai.io/" TargetMode="External"/><Relationship Id="rId26" Type="http://schemas.openxmlformats.org/officeDocument/2006/relationships/hyperlink" Target="http://axiom.ai/" TargetMode="External"/><Relationship Id="rId231" Type="http://schemas.openxmlformats.org/officeDocument/2006/relationships/hyperlink" Target="http://taskade.com/generate" TargetMode="External"/><Relationship Id="rId252" Type="http://schemas.openxmlformats.org/officeDocument/2006/relationships/hyperlink" Target="http://wallet.ai/" TargetMode="External"/><Relationship Id="rId47" Type="http://schemas.openxmlformats.org/officeDocument/2006/relationships/hyperlink" Target="http://copilot.microsoft.com/" TargetMode="External"/><Relationship Id="rId68" Type="http://schemas.openxmlformats.org/officeDocument/2006/relationships/hyperlink" Target="http://easy-peasy.ai/" TargetMode="External"/><Relationship Id="rId89" Type="http://schemas.openxmlformats.org/officeDocument/2006/relationships/hyperlink" Target="http://getguru.com/" TargetMode="External"/><Relationship Id="rId112" Type="http://schemas.openxmlformats.org/officeDocument/2006/relationships/hyperlink" Target="http://ironcladapp.com/" TargetMode="External"/><Relationship Id="rId133" Type="http://schemas.openxmlformats.org/officeDocument/2006/relationships/hyperlink" Target="http://lumen5.com/" TargetMode="External"/><Relationship Id="rId154" Type="http://schemas.openxmlformats.org/officeDocument/2006/relationships/hyperlink" Target="http://wonsulting.com/networkai" TargetMode="External"/><Relationship Id="rId175" Type="http://schemas.openxmlformats.org/officeDocument/2006/relationships/hyperlink" Target="http://podcastle.ai/" TargetMode="External"/><Relationship Id="rId196" Type="http://schemas.openxmlformats.org/officeDocument/2006/relationships/hyperlink" Target="http://repurpose.io/" TargetMode="External"/><Relationship Id="rId200" Type="http://schemas.openxmlformats.org/officeDocument/2006/relationships/hyperlink" Target="http://rytr.me/" TargetMode="External"/><Relationship Id="rId16" Type="http://schemas.openxmlformats.org/officeDocument/2006/relationships/hyperlink" Target="http://apollo.io/" TargetMode="External"/><Relationship Id="rId221" Type="http://schemas.openxmlformats.org/officeDocument/2006/relationships/hyperlink" Target="http://sudowrite.com/" TargetMode="External"/><Relationship Id="rId242" Type="http://schemas.openxmlformats.org/officeDocument/2006/relationships/hyperlink" Target="http://uipath.com/" TargetMode="External"/><Relationship Id="rId263" Type="http://schemas.openxmlformats.org/officeDocument/2006/relationships/hyperlink" Target="http://you.com/" TargetMode="External"/><Relationship Id="rId37" Type="http://schemas.openxmlformats.org/officeDocument/2006/relationships/hyperlink" Target="http://chatbase.co/" TargetMode="External"/><Relationship Id="rId58" Type="http://schemas.openxmlformats.org/officeDocument/2006/relationships/hyperlink" Target="http://deepai.org/machine-learning-model/text2img" TargetMode="External"/><Relationship Id="rId79" Type="http://schemas.openxmlformats.org/officeDocument/2006/relationships/hyperlink" Target="http://fireflies.ai/" TargetMode="External"/><Relationship Id="rId102" Type="http://schemas.openxmlformats.org/officeDocument/2006/relationships/hyperlink" Target="http://huggingface.co/" TargetMode="External"/><Relationship Id="rId123" Type="http://schemas.openxmlformats.org/officeDocument/2006/relationships/hyperlink" Target="http://lavender.ai/" TargetMode="External"/><Relationship Id="rId144" Type="http://schemas.openxmlformats.org/officeDocument/2006/relationships/hyperlink" Target="http://mindsmith.ai/" TargetMode="External"/><Relationship Id="rId90" Type="http://schemas.openxmlformats.org/officeDocument/2006/relationships/hyperlink" Target="http://glean.ai/" TargetMode="External"/><Relationship Id="rId165" Type="http://schemas.openxmlformats.org/officeDocument/2006/relationships/hyperlink" Target="http://peppercontent.io/" TargetMode="External"/><Relationship Id="rId186" Type="http://schemas.openxmlformats.org/officeDocument/2006/relationships/hyperlink" Target="http://quso.ai/" TargetMode="External"/><Relationship Id="rId211" Type="http://schemas.openxmlformats.org/officeDocument/2006/relationships/hyperlink" Target="http://smartly.io/" TargetMode="External"/><Relationship Id="rId232" Type="http://schemas.openxmlformats.org/officeDocument/2006/relationships/hyperlink" Target="http://taskade.com/" TargetMode="External"/><Relationship Id="rId253" Type="http://schemas.openxmlformats.org/officeDocument/2006/relationships/hyperlink" Target="http://warmer.ai/" TargetMode="External"/><Relationship Id="rId27" Type="http://schemas.openxmlformats.org/officeDocument/2006/relationships/hyperlink" Target="http://beatoven.ai/" TargetMode="External"/><Relationship Id="rId48" Type="http://schemas.openxmlformats.org/officeDocument/2006/relationships/hyperlink" Target="http://copy.ai/" TargetMode="External"/><Relationship Id="rId69" Type="http://schemas.openxmlformats.org/officeDocument/2006/relationships/hyperlink" Target="http://eightify.app/" TargetMode="External"/><Relationship Id="rId113" Type="http://schemas.openxmlformats.org/officeDocument/2006/relationships/hyperlink" Target="http://jasper.ai/" TargetMode="External"/><Relationship Id="rId134" Type="http://schemas.openxmlformats.org/officeDocument/2006/relationships/hyperlink" Target="http://madgicx.com/" TargetMode="External"/><Relationship Id="rId80" Type="http://schemas.openxmlformats.org/officeDocument/2006/relationships/hyperlink" Target="http://flexclip.com/" TargetMode="External"/><Relationship Id="rId155" Type="http://schemas.openxmlformats.org/officeDocument/2006/relationships/hyperlink" Target="http://neural.love/" TargetMode="External"/><Relationship Id="rId176" Type="http://schemas.openxmlformats.org/officeDocument/2006/relationships/hyperlink" Target="http://poe.com/" TargetMode="External"/><Relationship Id="rId197" Type="http://schemas.openxmlformats.org/officeDocument/2006/relationships/hyperlink" Target="http://resemble.ai/" TargetMode="External"/><Relationship Id="rId201" Type="http://schemas.openxmlformats.org/officeDocument/2006/relationships/hyperlink" Target="http://scholarcy.com/" TargetMode="External"/><Relationship Id="rId222" Type="http://schemas.openxmlformats.org/officeDocument/2006/relationships/hyperlink" Target="http://superb-ai.com/" TargetMode="External"/><Relationship Id="rId243" Type="http://schemas.openxmlformats.org/officeDocument/2006/relationships/hyperlink" Target="http://uizard.io/" TargetMode="External"/><Relationship Id="rId264" Type="http://schemas.openxmlformats.org/officeDocument/2006/relationships/hyperlink" Target="http://textcortex.com/templates/zeno-chat-gpt-alternative" TargetMode="External"/><Relationship Id="rId17" Type="http://schemas.openxmlformats.org/officeDocument/2006/relationships/hyperlink" Target="http://arc.net/" TargetMode="External"/><Relationship Id="rId38" Type="http://schemas.openxmlformats.org/officeDocument/2006/relationships/hyperlink" Target="http://chatdoc.com/" TargetMode="External"/><Relationship Id="rId59" Type="http://schemas.openxmlformats.org/officeDocument/2006/relationships/hyperlink" Target="http://deepl.com/translator" TargetMode="External"/><Relationship Id="rId103" Type="http://schemas.openxmlformats.org/officeDocument/2006/relationships/hyperlink" Target="http://humata.ai/" TargetMode="External"/><Relationship Id="rId124" Type="http://schemas.openxmlformats.org/officeDocument/2006/relationships/hyperlink" Target="http://leonardo.ai/" TargetMode="External"/><Relationship Id="rId70" Type="http://schemas.openxmlformats.org/officeDocument/2006/relationships/hyperlink" Target="http://eilla.ai/" TargetMode="External"/><Relationship Id="rId91" Type="http://schemas.openxmlformats.org/officeDocument/2006/relationships/hyperlink" Target="http://gmind.ai/" TargetMode="External"/><Relationship Id="rId145" Type="http://schemas.openxmlformats.org/officeDocument/2006/relationships/hyperlink" Target="http://mixo.io/" TargetMode="External"/><Relationship Id="rId166" Type="http://schemas.openxmlformats.org/officeDocument/2006/relationships/hyperlink" Target="http://perplexity.ai/" TargetMode="External"/><Relationship Id="rId187" Type="http://schemas.openxmlformats.org/officeDocument/2006/relationships/hyperlink" Target="http://rawshorts.com/" TargetMode="External"/><Relationship Id="rId1" Type="http://schemas.openxmlformats.org/officeDocument/2006/relationships/hyperlink" Target="https://adext.ai/" TargetMode="External"/><Relationship Id="rId212" Type="http://schemas.openxmlformats.org/officeDocument/2006/relationships/hyperlink" Target="http://social-comments-gpt.com/" TargetMode="External"/><Relationship Id="rId233" Type="http://schemas.openxmlformats.org/officeDocument/2006/relationships/hyperlink" Target="http://theoasis.com/" TargetMode="External"/><Relationship Id="rId254" Type="http://schemas.openxmlformats.org/officeDocument/2006/relationships/hyperlink" Target="http://wave.video/" TargetMode="External"/><Relationship Id="rId28" Type="http://schemas.openxmlformats.org/officeDocument/2006/relationships/hyperlink" Target="http://beautiful.ai/" TargetMode="External"/><Relationship Id="rId49" Type="http://schemas.openxmlformats.org/officeDocument/2006/relationships/hyperlink" Target="http://copysmith.ai/" TargetMode="External"/><Relationship Id="rId114" Type="http://schemas.openxmlformats.org/officeDocument/2006/relationships/hyperlink" Target="http://kadoa.com/" TargetMode="External"/><Relationship Id="rId60" Type="http://schemas.openxmlformats.org/officeDocument/2006/relationships/hyperlink" Target="http://delibr.com/" TargetMode="External"/><Relationship Id="rId81" Type="http://schemas.openxmlformats.org/officeDocument/2006/relationships/hyperlink" Target="http://flowgpt.com/" TargetMode="External"/><Relationship Id="rId135" Type="http://schemas.openxmlformats.org/officeDocument/2006/relationships/hyperlink" Target="http://getmagical.com/" TargetMode="External"/><Relationship Id="rId156" Type="http://schemas.openxmlformats.org/officeDocument/2006/relationships/hyperlink" Target="http://neuroflash.com/" TargetMode="External"/><Relationship Id="rId177" Type="http://schemas.openxmlformats.org/officeDocument/2006/relationships/hyperlink" Target="http://poised.com/" TargetMode="External"/><Relationship Id="rId198" Type="http://schemas.openxmlformats.org/officeDocument/2006/relationships/hyperlink" Target="http://rewind.ai/" TargetMode="External"/><Relationship Id="rId202" Type="http://schemas.openxmlformats.org/officeDocument/2006/relationships/hyperlink" Target="http://scribbly.ai/" TargetMode="External"/><Relationship Id="rId223" Type="http://schemas.openxmlformats.org/officeDocument/2006/relationships/hyperlink" Target="http://superhuman.com/" TargetMode="External"/><Relationship Id="rId244" Type="http://schemas.openxmlformats.org/officeDocument/2006/relationships/hyperlink" Target="http://unbounce.com/product/smart-copy" TargetMode="External"/><Relationship Id="rId18" Type="http://schemas.openxmlformats.org/officeDocument/2006/relationships/hyperlink" Target="https://www.arcads.ai/" TargetMode="External"/><Relationship Id="rId39" Type="http://schemas.openxmlformats.org/officeDocument/2006/relationships/hyperlink" Target="http://chat.openai.com/" TargetMode="External"/><Relationship Id="rId50" Type="http://schemas.openxmlformats.org/officeDocument/2006/relationships/hyperlink" Target="http://craiyon.com/" TargetMode="External"/><Relationship Id="rId104" Type="http://schemas.openxmlformats.org/officeDocument/2006/relationships/hyperlink" Target="http://hypotenuse.ai/" TargetMode="External"/><Relationship Id="rId125" Type="http://schemas.openxmlformats.org/officeDocument/2006/relationships/hyperlink" Target="http://letsenhance.io/" TargetMode="External"/><Relationship Id="rId146" Type="http://schemas.openxmlformats.org/officeDocument/2006/relationships/hyperlink" Target="http://mostly.ai/" TargetMode="External"/><Relationship Id="rId167" Type="http://schemas.openxmlformats.org/officeDocument/2006/relationships/hyperlink" Target="http://perplexity.ai/pages" TargetMode="External"/><Relationship Id="rId188" Type="http://schemas.openxmlformats.org/officeDocument/2006/relationships/hyperlink" Target="http://recast.studio/" TargetMode="External"/><Relationship Id="rId71" Type="http://schemas.openxmlformats.org/officeDocument/2006/relationships/hyperlink" Target="http://elai.io/" TargetMode="External"/><Relationship Id="rId92" Type="http://schemas.openxmlformats.org/officeDocument/2006/relationships/hyperlink" Target="http://godmode.space/" TargetMode="External"/><Relationship Id="rId213" Type="http://schemas.openxmlformats.org/officeDocument/2006/relationships/hyperlink" Target="http://soundful.com/" TargetMode="External"/><Relationship Id="rId234" Type="http://schemas.openxmlformats.org/officeDocument/2006/relationships/hyperlink" Target="http://timebolt.io/" TargetMode="External"/><Relationship Id="rId2" Type="http://schemas.openxmlformats.org/officeDocument/2006/relationships/hyperlink" Target="http://podcast.adobe.com/enhance" TargetMode="External"/><Relationship Id="rId29" Type="http://schemas.openxmlformats.org/officeDocument/2006/relationships/hyperlink" Target="http://blackbox.ai/" TargetMode="External"/><Relationship Id="rId255" Type="http://schemas.openxmlformats.org/officeDocument/2006/relationships/hyperlink" Target="http://waymark.com/" TargetMode="External"/><Relationship Id="rId40" Type="http://schemas.openxmlformats.org/officeDocument/2006/relationships/hyperlink" Target="http://chatgptwriter.ai/" TargetMode="External"/><Relationship Id="rId115" Type="http://schemas.openxmlformats.org/officeDocument/2006/relationships/hyperlink" Target="http://kaedim3d.com/" TargetMode="External"/><Relationship Id="rId136" Type="http://schemas.openxmlformats.org/officeDocument/2006/relationships/hyperlink" Target="http://maihem.ai/" TargetMode="External"/><Relationship Id="rId157" Type="http://schemas.openxmlformats.org/officeDocument/2006/relationships/hyperlink" Target="http://creator.nightcafe.studio/" TargetMode="External"/><Relationship Id="rId178" Type="http://schemas.openxmlformats.org/officeDocument/2006/relationships/hyperlink" Target="http://predis.ai/" TargetMode="External"/><Relationship Id="rId61" Type="http://schemas.openxmlformats.org/officeDocument/2006/relationships/hyperlink" Target="http://descript.com/regenerate" TargetMode="External"/><Relationship Id="rId82" Type="http://schemas.openxmlformats.org/officeDocument/2006/relationships/hyperlink" Target="http://flowrite.com/" TargetMode="External"/><Relationship Id="rId199" Type="http://schemas.openxmlformats.org/officeDocument/2006/relationships/hyperlink" Target="http://runwayml.com/" TargetMode="External"/><Relationship Id="rId203" Type="http://schemas.openxmlformats.org/officeDocument/2006/relationships/hyperlink" Target="http://seamless.ai/" TargetMode="External"/><Relationship Id="rId19" Type="http://schemas.openxmlformats.org/officeDocument/2006/relationships/hyperlink" Target="http://platform.archesai.com/" TargetMode="External"/><Relationship Id="rId224" Type="http://schemas.openxmlformats.org/officeDocument/2006/relationships/hyperlink" Target="http://supermeme.ai/" TargetMode="External"/><Relationship Id="rId245" Type="http://schemas.openxmlformats.org/officeDocument/2006/relationships/hyperlink" Target="http://veed.io/" TargetMode="External"/><Relationship Id="rId30" Type="http://schemas.openxmlformats.org/officeDocument/2006/relationships/hyperlink" Target="http://blaze.ai/" TargetMode="External"/><Relationship Id="rId105" Type="http://schemas.openxmlformats.org/officeDocument/2006/relationships/hyperlink" Target="http://icon.com/" TargetMode="External"/><Relationship Id="rId126" Type="http://schemas.openxmlformats.org/officeDocument/2006/relationships/hyperlink" Target="http://getliner.com/" TargetMode="External"/><Relationship Id="rId147" Type="http://schemas.openxmlformats.org/officeDocument/2006/relationships/hyperlink" Target="http://usemotion.com/" TargetMode="External"/><Relationship Id="rId168" Type="http://schemas.openxmlformats.org/officeDocument/2006/relationships/hyperlink" Target="http://phind.com/" TargetMode="External"/><Relationship Id="rId51" Type="http://schemas.openxmlformats.org/officeDocument/2006/relationships/hyperlink" Target="http://cresta.com/" TargetMode="External"/><Relationship Id="rId72" Type="http://schemas.openxmlformats.org/officeDocument/2006/relationships/hyperlink" Target="http://elicit.com/" TargetMode="External"/><Relationship Id="rId93" Type="http://schemas.openxmlformats.org/officeDocument/2006/relationships/hyperlink" Target="http://gong.io/" TargetMode="External"/><Relationship Id="rId189" Type="http://schemas.openxmlformats.org/officeDocument/2006/relationships/hyperlink" Target="http://reclaim.ai/" TargetMode="External"/><Relationship Id="rId3" Type="http://schemas.openxmlformats.org/officeDocument/2006/relationships/hyperlink" Target="http://agent.ai/" TargetMode="External"/><Relationship Id="rId214" Type="http://schemas.openxmlformats.org/officeDocument/2006/relationships/hyperlink" Target="http://soundraw.io/" TargetMode="External"/><Relationship Id="rId235" Type="http://schemas.openxmlformats.org/officeDocument/2006/relationships/hyperlink" Target="http://tldrthis.com/" TargetMode="External"/><Relationship Id="rId256" Type="http://schemas.openxmlformats.org/officeDocument/2006/relationships/hyperlink" Target="http://wellsaidlabs.com/" TargetMode="External"/><Relationship Id="rId116" Type="http://schemas.openxmlformats.org/officeDocument/2006/relationships/hyperlink" Target="http://kaiber.ai/" TargetMode="External"/><Relationship Id="rId137" Type="http://schemas.openxmlformats.org/officeDocument/2006/relationships/hyperlink" Target="http://markcopy.ai/" TargetMode="External"/><Relationship Id="rId158" Type="http://schemas.openxmlformats.org/officeDocument/2006/relationships/hyperlink" Target="http://notably.ai/" TargetMode="External"/><Relationship Id="rId20" Type="http://schemas.openxmlformats.org/officeDocument/2006/relationships/hyperlink" Target="http://assemblyai.com/" TargetMode="External"/><Relationship Id="rId41" Type="http://schemas.openxmlformats.org/officeDocument/2006/relationships/hyperlink" Target="http://claude.ai/" TargetMode="External"/><Relationship Id="rId62" Type="http://schemas.openxmlformats.org/officeDocument/2006/relationships/hyperlink" Target="http://digitalfirst.ai/" TargetMode="External"/><Relationship Id="rId83" Type="http://schemas.openxmlformats.org/officeDocument/2006/relationships/hyperlink" Target="http://frase.io/" TargetMode="External"/><Relationship Id="rId179" Type="http://schemas.openxmlformats.org/officeDocument/2006/relationships/hyperlink" Target="http://prisma-ai.com/" TargetMode="External"/><Relationship Id="rId190" Type="http://schemas.openxmlformats.org/officeDocument/2006/relationships/hyperlink" Target="http://recraft.ai/" TargetMode="External"/><Relationship Id="rId204" Type="http://schemas.openxmlformats.org/officeDocument/2006/relationships/hyperlink" Target="http://sendpotion.com/" TargetMode="External"/><Relationship Id="rId225" Type="http://schemas.openxmlformats.org/officeDocument/2006/relationships/hyperlink" Target="http://surferseo.com/" TargetMode="External"/><Relationship Id="rId246" Type="http://schemas.openxmlformats.org/officeDocument/2006/relationships/hyperlink" Target="https://deepmind.google/technologies/veo/veo-2/" TargetMode="External"/><Relationship Id="rId106" Type="http://schemas.openxmlformats.org/officeDocument/2006/relationships/hyperlink" Target="http://idomoo.com/" TargetMode="External"/><Relationship Id="rId127" Type="http://schemas.openxmlformats.org/officeDocument/2006/relationships/hyperlink" Target="http://listenlabs.ai/" TargetMode="External"/><Relationship Id="rId10" Type="http://schemas.openxmlformats.org/officeDocument/2006/relationships/hyperlink" Target="http://airparser.com/" TargetMode="External"/><Relationship Id="rId31" Type="http://schemas.openxmlformats.org/officeDocument/2006/relationships/hyperlink" Target="http://boomy.com/" TargetMode="External"/><Relationship Id="rId52" Type="http://schemas.openxmlformats.org/officeDocument/2006/relationships/hyperlink" Target="http://cursor.com/" TargetMode="External"/><Relationship Id="rId73" Type="http://schemas.openxmlformats.org/officeDocument/2006/relationships/hyperlink" Target="http://evokemusic.ai/" TargetMode="External"/><Relationship Id="rId94" Type="http://schemas.openxmlformats.org/officeDocument/2006/relationships/hyperlink" Target="http://grammarly.com/" TargetMode="External"/><Relationship Id="rId148" Type="http://schemas.openxmlformats.org/officeDocument/2006/relationships/hyperlink" Target="http://mubert.com/" TargetMode="External"/><Relationship Id="rId169" Type="http://schemas.openxmlformats.org/officeDocument/2006/relationships/hyperlink" Target="http://photoroom.com/" TargetMode="External"/><Relationship Id="rId4" Type="http://schemas.openxmlformats.org/officeDocument/2006/relationships/hyperlink" Target="http://agentgpt.reworkd.ai/" TargetMode="External"/><Relationship Id="rId180" Type="http://schemas.openxmlformats.org/officeDocument/2006/relationships/hyperlink" Target="http://profilepicture.ai/" TargetMode="External"/><Relationship Id="rId215" Type="http://schemas.openxmlformats.org/officeDocument/2006/relationships/hyperlink" Target="http://speechelo.com/" TargetMode="External"/><Relationship Id="rId236" Type="http://schemas.openxmlformats.org/officeDocument/2006/relationships/hyperlink" Target="http://trevorai.com/" TargetMode="External"/><Relationship Id="rId257" Type="http://schemas.openxmlformats.org/officeDocument/2006/relationships/hyperlink" Target="http://wonderdynamics.com/" TargetMode="External"/><Relationship Id="rId42" Type="http://schemas.openxmlformats.org/officeDocument/2006/relationships/hyperlink" Target="http://cleanvoice.ai/" TargetMode="External"/><Relationship Id="rId84" Type="http://schemas.openxmlformats.org/officeDocument/2006/relationships/hyperlink" Target="http://contentatscale.ai/ai-content-detector" TargetMode="External"/><Relationship Id="rId138" Type="http://schemas.openxmlformats.org/officeDocument/2006/relationships/hyperlink" Target="http://hey.marketingblocks.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97"/>
  <sheetViews>
    <sheetView tabSelected="1" workbookViewId="0">
      <pane ySplit="1" topLeftCell="A2" activePane="bottomLeft" state="frozen"/>
      <selection pane="bottomLeft" activeCell="E15" sqref="E15"/>
    </sheetView>
  </sheetViews>
  <sheetFormatPr defaultColWidth="12.5703125" defaultRowHeight="15.75" customHeight="1" x14ac:dyDescent="0.2"/>
  <cols>
    <col min="1" max="1" width="20.42578125" customWidth="1"/>
    <col min="2" max="2" width="46.28515625" customWidth="1"/>
  </cols>
  <sheetData>
    <row r="1" spans="1:2" ht="15" x14ac:dyDescent="0.2">
      <c r="A1" s="1" t="s">
        <v>0</v>
      </c>
      <c r="B1" s="2" t="s">
        <v>1</v>
      </c>
    </row>
    <row r="2" spans="1:2" ht="12.75" x14ac:dyDescent="0.2">
      <c r="A2" s="3" t="str">
        <f ca="1">IFERROR(__xludf.DUMMYFUNCTION("iferror(filter(Editable!A2:B298,isnumber(search(B2,Editable!C2:C298))),"""")"),"Adext")</f>
        <v>Adext</v>
      </c>
      <c r="B2" s="4" t="str">
        <f ca="1">IFERROR(__xludf.DUMMYFUNCTION("""COMPUTED_VALUE"""),"AI for optimizing ad spend and targeting.")</f>
        <v>AI for optimizing ad spend and targeting.</v>
      </c>
    </row>
    <row r="3" spans="1:2" ht="12.75" x14ac:dyDescent="0.2">
      <c r="A3" s="3" t="str">
        <f ca="1">IFERROR(__xludf.DUMMYFUNCTION("""COMPUTED_VALUE"""),"Adobe Enhance")</f>
        <v>Adobe Enhance</v>
      </c>
      <c r="B3" s="5" t="str">
        <f ca="1">IFERROR(__xludf.DUMMYFUNCTION("""COMPUTED_VALUE"""),"Cleans and enhances audio instantly.")</f>
        <v>Cleans and enhances audio instantly.</v>
      </c>
    </row>
    <row r="4" spans="1:2" ht="12.75" x14ac:dyDescent="0.2">
      <c r="A4" s="3" t="str">
        <f ca="1">IFERROR(__xludf.DUMMYFUNCTION("""COMPUTED_VALUE"""),"Agent Ai")</f>
        <v>Agent Ai</v>
      </c>
      <c r="B4" s="5" t="str">
        <f ca="1">IFERROR(__xludf.DUMMYFUNCTION("""COMPUTED_VALUE"""),"Builds autonomous AI agents for tasks.")</f>
        <v>Builds autonomous AI agents for tasks.</v>
      </c>
    </row>
    <row r="5" spans="1:2" ht="12.75" x14ac:dyDescent="0.2">
      <c r="A5" s="3" t="str">
        <f ca="1">IFERROR(__xludf.DUMMYFUNCTION("""COMPUTED_VALUE"""),"Agent GPT")</f>
        <v>Agent GPT</v>
      </c>
      <c r="B5" s="5" t="str">
        <f ca="1">IFERROR(__xludf.DUMMYFUNCTION("""COMPUTED_VALUE"""),"Deploys standalone AI agents from prompts.")</f>
        <v>Deploys standalone AI agents from prompts.</v>
      </c>
    </row>
    <row r="6" spans="1:2" ht="12.75" x14ac:dyDescent="0.2">
      <c r="A6" s="3" t="str">
        <f ca="1">IFERROR(__xludf.DUMMYFUNCTION("""COMPUTED_VALUE"""),"AI Marketing Helper")</f>
        <v>AI Marketing Helper</v>
      </c>
      <c r="B6" s="5" t="str">
        <f ca="1">IFERROR(__xludf.DUMMYFUNCTION("""COMPUTED_VALUE"""),"Creates marketing copy and ideas fast.")</f>
        <v>Creates marketing copy and ideas fast.</v>
      </c>
    </row>
    <row r="7" spans="1:2" ht="12.75" x14ac:dyDescent="0.2">
      <c r="A7" s="3" t="str">
        <f ca="1">IFERROR(__xludf.DUMMYFUNCTION("""COMPUTED_VALUE"""),"AI Portrait Generator")</f>
        <v>AI Portrait Generator</v>
      </c>
      <c r="B7" s="5" t="str">
        <f ca="1">IFERROR(__xludf.DUMMYFUNCTION("""COMPUTED_VALUE"""),"Generates realistic AI portraits.")</f>
        <v>Generates realistic AI portraits.</v>
      </c>
    </row>
    <row r="8" spans="1:2" ht="12.75" x14ac:dyDescent="0.2">
      <c r="A8" s="3" t="str">
        <f ca="1">IFERROR(__xludf.DUMMYFUNCTION("""COMPUTED_VALUE"""),"Aide")</f>
        <v>Aide</v>
      </c>
      <c r="B8" s="5" t="str">
        <f ca="1">IFERROR(__xludf.DUMMYFUNCTION("""COMPUTED_VALUE"""),"AI tool for debugging and explaining code.")</f>
        <v>AI tool for debugging and explaining code.</v>
      </c>
    </row>
    <row r="9" spans="1:2" ht="12.75" x14ac:dyDescent="0.2">
      <c r="A9" s="3" t="str">
        <f ca="1">IFERROR(__xludf.DUMMYFUNCTION("""COMPUTED_VALUE"""),"AILab Tools")</f>
        <v>AILab Tools</v>
      </c>
      <c r="B9" s="5" t="str">
        <f ca="1">IFERROR(__xludf.DUMMYFUNCTION("""COMPUTED_VALUE"""),"Suite of image editing and enhancement tools.")</f>
        <v>Suite of image editing and enhancement tools.</v>
      </c>
    </row>
    <row r="10" spans="1:2" ht="12.75" x14ac:dyDescent="0.2">
      <c r="A10" s="3" t="str">
        <f ca="1">IFERROR(__xludf.DUMMYFUNCTION("""COMPUTED_VALUE"""),"Aimi")</f>
        <v>Aimi</v>
      </c>
      <c r="B10" s="5" t="str">
        <f ca="1">IFERROR(__xludf.DUMMYFUNCTION("""COMPUTED_VALUE"""),"AI-generated music composer.")</f>
        <v>AI-generated music composer.</v>
      </c>
    </row>
    <row r="11" spans="1:2" ht="12.75" x14ac:dyDescent="0.2">
      <c r="A11" s="3" t="str">
        <f ca="1">IFERROR(__xludf.DUMMYFUNCTION("""COMPUTED_VALUE"""),"Airparser")</f>
        <v>Airparser</v>
      </c>
      <c r="B11" s="5" t="str">
        <f ca="1">IFERROR(__xludf.DUMMYFUNCTION("""COMPUTED_VALUE"""),"Extracts structured data from documents.")</f>
        <v>Extracts structured data from documents.</v>
      </c>
    </row>
    <row r="12" spans="1:2" ht="12.75" x14ac:dyDescent="0.2">
      <c r="A12" s="3" t="str">
        <f ca="1">IFERROR(__xludf.DUMMYFUNCTION("""COMPUTED_VALUE"""),"AIVA")</f>
        <v>AIVA</v>
      </c>
      <c r="B12" s="5" t="str">
        <f ca="1">IFERROR(__xludf.DUMMYFUNCTION("""COMPUTED_VALUE"""),"AI composer for original music.")</f>
        <v>AI composer for original music.</v>
      </c>
    </row>
    <row r="13" spans="1:2" ht="12.75" x14ac:dyDescent="0.2">
      <c r="A13" s="3" t="str">
        <f ca="1">IFERROR(__xludf.DUMMYFUNCTION("""COMPUTED_VALUE"""),"Alethea AI")</f>
        <v>Alethea AI</v>
      </c>
      <c r="B13" s="5" t="str">
        <f ca="1">IFERROR(__xludf.DUMMYFUNCTION("""COMPUTED_VALUE"""),"Creates interactive AI avatars and characters.")</f>
        <v>Creates interactive AI avatars and characters.</v>
      </c>
    </row>
    <row r="14" spans="1:2" ht="12.75" x14ac:dyDescent="0.2">
      <c r="A14" s="3" t="str">
        <f ca="1">IFERROR(__xludf.DUMMYFUNCTION("""COMPUTED_VALUE"""),"AlliAi")</f>
        <v>AlliAi</v>
      </c>
      <c r="B14" s="5" t="str">
        <f ca="1">IFERROR(__xludf.DUMMYFUNCTION("""COMPUTED_VALUE"""),"SEO automation for websites.")</f>
        <v>SEO automation for websites.</v>
      </c>
    </row>
    <row r="15" spans="1:2" ht="12.75" x14ac:dyDescent="0.2">
      <c r="A15" s="3" t="str">
        <f ca="1">IFERROR(__xludf.DUMMYFUNCTION("""COMPUTED_VALUE"""),"Altered")</f>
        <v>Altered</v>
      </c>
      <c r="B15" s="5" t="str">
        <f ca="1">IFERROR(__xludf.DUMMYFUNCTION("""COMPUTED_VALUE"""),"Professional AI voice changing tool.")</f>
        <v>Professional AI voice changing tool.</v>
      </c>
    </row>
    <row r="16" spans="1:2" ht="12.75" x14ac:dyDescent="0.2">
      <c r="A16" s="3" t="str">
        <f ca="1">IFERROR(__xludf.DUMMYFUNCTION("""COMPUTED_VALUE"""),"Anyword")</f>
        <v>Anyword</v>
      </c>
      <c r="B16" s="5" t="str">
        <f ca="1">IFERROR(__xludf.DUMMYFUNCTION("""COMPUTED_VALUE"""),"AI copywriter optimized for conversions.")</f>
        <v>AI copywriter optimized for conversions.</v>
      </c>
    </row>
    <row r="17" spans="1:2" ht="12.75" x14ac:dyDescent="0.2">
      <c r="A17" s="3" t="str">
        <f ca="1">IFERROR(__xludf.DUMMYFUNCTION("""COMPUTED_VALUE"""),"Apollo")</f>
        <v>Apollo</v>
      </c>
      <c r="B17" s="5" t="str">
        <f ca="1">IFERROR(__xludf.DUMMYFUNCTION("""COMPUTED_VALUE"""),"B2B lead generation and outreach platform.")</f>
        <v>B2B lead generation and outreach platform.</v>
      </c>
    </row>
    <row r="18" spans="1:2" ht="12.75" x14ac:dyDescent="0.2">
      <c r="A18" s="3" t="str">
        <f ca="1">IFERROR(__xludf.DUMMYFUNCTION("""COMPUTED_VALUE"""),"Arc")</f>
        <v>Arc</v>
      </c>
      <c r="B18" s="5" t="str">
        <f ca="1">IFERROR(__xludf.DUMMYFUNCTION("""COMPUTED_VALUE"""),"Next-gen browser with AI productivity tools.")</f>
        <v>Next-gen browser with AI productivity tools.</v>
      </c>
    </row>
    <row r="19" spans="1:2" ht="12.75" x14ac:dyDescent="0.2">
      <c r="A19" s="3" t="str">
        <f ca="1">IFERROR(__xludf.DUMMYFUNCTION("""COMPUTED_VALUE"""),"Arcads")</f>
        <v>Arcads</v>
      </c>
      <c r="B19" s="5" t="str">
        <f ca="1">IFERROR(__xludf.DUMMYFUNCTION("""COMPUTED_VALUE"""),"AI-powered game asset creation.")</f>
        <v>AI-powered game asset creation.</v>
      </c>
    </row>
    <row r="20" spans="1:2" ht="12.75" x14ac:dyDescent="0.2">
      <c r="A20" s="3" t="str">
        <f ca="1">IFERROR(__xludf.DUMMYFUNCTION("""COMPUTED_VALUE"""),"Arches AI")</f>
        <v>Arches AI</v>
      </c>
      <c r="B20" s="5" t="str">
        <f ca="1">IFERROR(__xludf.DUMMYFUNCTION("""COMPUTED_VALUE"""),"AI research assistant for deep insights.")</f>
        <v>AI research assistant for deep insights.</v>
      </c>
    </row>
    <row r="21" spans="1:2" ht="12.75" x14ac:dyDescent="0.2">
      <c r="A21" s="3" t="str">
        <f ca="1">IFERROR(__xludf.DUMMYFUNCTION("""COMPUTED_VALUE"""),"Assembly AI")</f>
        <v>Assembly AI</v>
      </c>
      <c r="B21" s="5" t="str">
        <f ca="1">IFERROR(__xludf.DUMMYFUNCTION("""COMPUTED_VALUE"""),"Speech-to-text API for transcription.")</f>
        <v>Speech-to-text API for transcription.</v>
      </c>
    </row>
    <row r="22" spans="1:2" ht="12.75" x14ac:dyDescent="0.2">
      <c r="A22" s="3" t="str">
        <f ca="1">IFERROR(__xludf.DUMMYFUNCTION("""COMPUTED_VALUE"""),"AudioStock")</f>
        <v>AudioStock</v>
      </c>
      <c r="B22" s="5" t="str">
        <f ca="1">IFERROR(__xludf.DUMMYFUNCTION("""COMPUTED_VALUE"""),"AI-generated music and audio assets.")</f>
        <v>AI-generated music and audio assets.</v>
      </c>
    </row>
    <row r="23" spans="1:2" ht="12.75" x14ac:dyDescent="0.2">
      <c r="A23" s="3" t="str">
        <f ca="1">IFERROR(__xludf.DUMMYFUNCTION("""COMPUTED_VALUE"""),"Auphonic")</f>
        <v>Auphonic</v>
      </c>
      <c r="B23" s="5" t="str">
        <f ca="1">IFERROR(__xludf.DUMMYFUNCTION("""COMPUTED_VALUE"""),"Automatic audio leveling and cleanup.")</f>
        <v>Automatic audio leveling and cleanup.</v>
      </c>
    </row>
    <row r="24" spans="1:2" ht="12.75" x14ac:dyDescent="0.2">
      <c r="A24" s="3" t="str">
        <f ca="1">IFERROR(__xludf.DUMMYFUNCTION("""COMPUTED_VALUE"""),"Autoenhance AI")</f>
        <v>Autoenhance AI</v>
      </c>
      <c r="B24" s="5" t="str">
        <f ca="1">IFERROR(__xludf.DUMMYFUNCTION("""COMPUTED_VALUE"""),"Enhances real estate and listing photos.")</f>
        <v>Enhances real estate and listing photos.</v>
      </c>
    </row>
    <row r="25" spans="1:2" ht="12.75" x14ac:dyDescent="0.2">
      <c r="A25" s="3" t="str">
        <f ca="1">IFERROR(__xludf.DUMMYFUNCTION("""COMPUTED_VALUE"""),"AutoFunel")</f>
        <v>AutoFunel</v>
      </c>
      <c r="B25" s="5" t="str">
        <f ca="1">IFERROR(__xludf.DUMMYFUNCTION("""COMPUTED_VALUE"""),"Builds automated AI marketing funnels.")</f>
        <v>Builds automated AI marketing funnels.</v>
      </c>
    </row>
    <row r="26" spans="1:2" ht="12.75" x14ac:dyDescent="0.2">
      <c r="A26" s="3" t="str">
        <f ca="1">IFERROR(__xludf.DUMMYFUNCTION("""COMPUTED_VALUE"""),"AutoPod")</f>
        <v>AutoPod</v>
      </c>
      <c r="B26" s="5" t="str">
        <f ca="1">IFERROR(__xludf.DUMMYFUNCTION("""COMPUTED_VALUE"""),"Automates video editing for podcasts.")</f>
        <v>Automates video editing for podcasts.</v>
      </c>
    </row>
    <row r="27" spans="1:2" ht="12.75" x14ac:dyDescent="0.2">
      <c r="A27" s="3" t="str">
        <f ca="1">IFERROR(__xludf.DUMMYFUNCTION("""COMPUTED_VALUE"""),"Axiom")</f>
        <v>Axiom</v>
      </c>
      <c r="B27" s="5" t="str">
        <f ca="1">IFERROR(__xludf.DUMMYFUNCTION("""COMPUTED_VALUE"""),"Browser automation for workflows.")</f>
        <v>Browser automation for workflows.</v>
      </c>
    </row>
    <row r="28" spans="1:2" ht="12.75" x14ac:dyDescent="0.2">
      <c r="A28" s="3" t="str">
        <f ca="1">IFERROR(__xludf.DUMMYFUNCTION("""COMPUTED_VALUE"""),"Beatoven")</f>
        <v>Beatoven</v>
      </c>
      <c r="B28" s="5" t="str">
        <f ca="1">IFERROR(__xludf.DUMMYFUNCTION("""COMPUTED_VALUE"""),"Creates royalty-free, AI-generated music.")</f>
        <v>Creates royalty-free, AI-generated music.</v>
      </c>
    </row>
    <row r="29" spans="1:2" ht="12.75" x14ac:dyDescent="0.2">
      <c r="A29" s="3" t="str">
        <f ca="1">IFERROR(__xludf.DUMMYFUNCTION("""COMPUTED_VALUE"""),"Beautiful AI")</f>
        <v>Beautiful AI</v>
      </c>
      <c r="B29" s="5" t="str">
        <f ca="1">IFERROR(__xludf.DUMMYFUNCTION("""COMPUTED_VALUE"""),"Generates polished, smart presentations.")</f>
        <v>Generates polished, smart presentations.</v>
      </c>
    </row>
    <row r="30" spans="1:2" ht="12.75" x14ac:dyDescent="0.2">
      <c r="A30" s="3" t="str">
        <f ca="1">IFERROR(__xludf.DUMMYFUNCTION("""COMPUTED_VALUE"""),"Black Box")</f>
        <v>Black Box</v>
      </c>
      <c r="B30" s="5" t="str">
        <f ca="1">IFERROR(__xludf.DUMMYFUNCTION("""COMPUTED_VALUE"""),"AI code search and snippet generator.")</f>
        <v>AI code search and snippet generator.</v>
      </c>
    </row>
    <row r="31" spans="1:2" ht="12.75" x14ac:dyDescent="0.2">
      <c r="A31" s="3" t="str">
        <f ca="1">IFERROR(__xludf.DUMMYFUNCTION("""COMPUTED_VALUE"""),"Blaze AI")</f>
        <v>Blaze AI</v>
      </c>
      <c r="B31" s="5" t="str">
        <f ca="1">IFERROR(__xludf.DUMMYFUNCTION("""COMPUTED_VALUE"""),"Generates landing pages and websites.")</f>
        <v>Generates landing pages and websites.</v>
      </c>
    </row>
    <row r="32" spans="1:2" ht="12.75" x14ac:dyDescent="0.2">
      <c r="A32" s="3" t="str">
        <f ca="1">IFERROR(__xludf.DUMMYFUNCTION("""COMPUTED_VALUE"""),"Boomy")</f>
        <v>Boomy</v>
      </c>
      <c r="B32" s="5" t="str">
        <f ca="1">IFERROR(__xludf.DUMMYFUNCTION("""COMPUTED_VALUE"""),"Instantly creates AI-generated songs.")</f>
        <v>Instantly creates AI-generated songs.</v>
      </c>
    </row>
    <row r="33" spans="1:2" ht="12.75" x14ac:dyDescent="0.2">
      <c r="A33" s="3" t="str">
        <f ca="1">IFERROR(__xludf.DUMMYFUNCTION("""COMPUTED_VALUE"""),"Brancher")</f>
        <v>Brancher</v>
      </c>
      <c r="B33" s="5" t="str">
        <f ca="1">IFERROR(__xludf.DUMMYFUNCTION("""COMPUTED_VALUE"""),"Build AI apps without coding.")</f>
        <v>Build AI apps without coding.</v>
      </c>
    </row>
    <row r="34" spans="1:2" ht="12.75" x14ac:dyDescent="0.2">
      <c r="A34" s="3" t="str">
        <f ca="1">IFERROR(__xludf.DUMMYFUNCTION("""COMPUTED_VALUE"""),"Browse")</f>
        <v>Browse</v>
      </c>
      <c r="B34" s="5" t="str">
        <f ca="1">IFERROR(__xludf.DUMMYFUNCTION("""COMPUTED_VALUE"""),"AI assistant for web browsing and research.")</f>
        <v>AI assistant for web browsing and research.</v>
      </c>
    </row>
    <row r="35" spans="1:2" ht="12.75" x14ac:dyDescent="0.2">
      <c r="A35" s="3" t="str">
        <f ca="1">IFERROR(__xludf.DUMMYFUNCTION("""COMPUTED_VALUE"""),"Canva Magic Write")</f>
        <v>Canva Magic Write</v>
      </c>
      <c r="B35" s="5" t="str">
        <f ca="1">IFERROR(__xludf.DUMMYFUNCTION("""COMPUTED_VALUE"""),"AI writing assistant inside Canva for fast content creation.")</f>
        <v>AI writing assistant inside Canva for fast content creation.</v>
      </c>
    </row>
    <row r="36" spans="1:2" ht="12.75" x14ac:dyDescent="0.2">
      <c r="A36" s="3" t="str">
        <f ca="1">IFERROR(__xludf.DUMMYFUNCTION("""COMPUTED_VALUE"""),"Certainly")</f>
        <v>Certainly</v>
      </c>
      <c r="B36" s="5" t="str">
        <f ca="1">IFERROR(__xludf.DUMMYFUNCTION("""COMPUTED_VALUE"""),"AI chatbot for customer support and sales automation.")</f>
        <v>AI chatbot for customer support and sales automation.</v>
      </c>
    </row>
    <row r="37" spans="1:2" ht="12.75" x14ac:dyDescent="0.2">
      <c r="A37" s="3" t="str">
        <f ca="1">IFERROR(__xludf.DUMMYFUNCTION("""COMPUTED_VALUE"""),"Character")</f>
        <v>Character</v>
      </c>
      <c r="B37" s="5" t="str">
        <f ca="1">IFERROR(__xludf.DUMMYFUNCTION("""COMPUTED_VALUE"""),"Create and chat with custom AI characters.")</f>
        <v>Create and chat with custom AI characters.</v>
      </c>
    </row>
    <row r="38" spans="1:2" ht="12.75" x14ac:dyDescent="0.2">
      <c r="A38" s="3" t="str">
        <f ca="1">IFERROR(__xludf.DUMMYFUNCTION("""COMPUTED_VALUE"""),"Chatbase")</f>
        <v>Chatbase</v>
      </c>
      <c r="B38" s="5" t="str">
        <f ca="1">IFERROR(__xludf.DUMMYFUNCTION("""COMPUTED_VALUE"""),"Train custom chatbots on your data.")</f>
        <v>Train custom chatbots on your data.</v>
      </c>
    </row>
    <row r="39" spans="1:2" ht="12.75" x14ac:dyDescent="0.2">
      <c r="A39" s="3" t="str">
        <f ca="1">IFERROR(__xludf.DUMMYFUNCTION("""COMPUTED_VALUE"""),"ChatDOC")</f>
        <v>ChatDOC</v>
      </c>
      <c r="B39" s="5" t="str">
        <f ca="1">IFERROR(__xludf.DUMMYFUNCTION("""COMPUTED_VALUE"""),"Reads and summarizes PDFs and documents.")</f>
        <v>Reads and summarizes PDFs and documents.</v>
      </c>
    </row>
    <row r="40" spans="1:2" ht="12.75" x14ac:dyDescent="0.2">
      <c r="A40" s="3" t="str">
        <f ca="1">IFERROR(__xludf.DUMMYFUNCTION("""COMPUTED_VALUE"""),"ChatGPT")</f>
        <v>ChatGPT</v>
      </c>
      <c r="B40" s="5" t="str">
        <f ca="1">IFERROR(__xludf.DUMMYFUNCTION("""COMPUTED_VALUE"""),"Advanced AI model for conversation, tasks, and content.")</f>
        <v>Advanced AI model for conversation, tasks, and content.</v>
      </c>
    </row>
    <row r="41" spans="1:2" ht="12.75" x14ac:dyDescent="0.2">
      <c r="A41" s="3" t="str">
        <f ca="1">IFERROR(__xludf.DUMMYFUNCTION("""COMPUTED_VALUE"""),"ChatGPT Writer")</f>
        <v>ChatGPT Writer</v>
      </c>
      <c r="B41" s="5" t="str">
        <f ca="1">IFERROR(__xludf.DUMMYFUNCTION("""COMPUTED_VALUE"""),"Generates email replies instantly inside your inbox.")</f>
        <v>Generates email replies instantly inside your inbox.</v>
      </c>
    </row>
    <row r="42" spans="1:2" ht="12.75" x14ac:dyDescent="0.2">
      <c r="A42" s="3" t="str">
        <f ca="1">IFERROR(__xludf.DUMMYFUNCTION("""COMPUTED_VALUE"""),"Claude")</f>
        <v>Claude</v>
      </c>
      <c r="B42" s="5" t="str">
        <f ca="1">IFERROR(__xludf.DUMMYFUNCTION("""COMPUTED_VALUE"""),"AI assistant known for long-context reasoning.")</f>
        <v>AI assistant known for long-context reasoning.</v>
      </c>
    </row>
    <row r="43" spans="1:2" ht="12.75" x14ac:dyDescent="0.2">
      <c r="A43" s="3" t="str">
        <f ca="1">IFERROR(__xludf.DUMMYFUNCTION("""COMPUTED_VALUE"""),"Cleanvoice AI")</f>
        <v>Cleanvoice AI</v>
      </c>
      <c r="B43" s="5" t="str">
        <f ca="1">IFERROR(__xludf.DUMMYFUNCTION("""COMPUTED_VALUE"""),"Removes filler words and noise from audio.")</f>
        <v>Removes filler words and noise from audio.</v>
      </c>
    </row>
    <row r="44" spans="1:2" ht="12.75" x14ac:dyDescent="0.2">
      <c r="A44" s="3" t="str">
        <f ca="1">IFERROR(__xludf.DUMMYFUNCTION("""COMPUTED_VALUE"""),"Codenull.ai")</f>
        <v>Codenull.ai</v>
      </c>
      <c r="B44" s="5" t="str">
        <f ca="1">IFERROR(__xludf.DUMMYFUNCTION("""COMPUTED_VALUE"""),"AI-powered code generator and debugging helper.")</f>
        <v>AI-powered code generator and debugging helper.</v>
      </c>
    </row>
    <row r="45" spans="1:2" ht="12.75" x14ac:dyDescent="0.2">
      <c r="A45" s="3" t="str">
        <f ca="1">IFERROR(__xludf.DUMMYFUNCTION("""COMPUTED_VALUE"""),"Codia AI")</f>
        <v>Codia AI</v>
      </c>
      <c r="B45" s="5" t="str">
        <f ca="1">IFERROR(__xludf.DUMMYFUNCTION("""COMPUTED_VALUE"""),"Builds AI-powered apps without coding.")</f>
        <v>Builds AI-powered apps without coding.</v>
      </c>
    </row>
    <row r="46" spans="1:2" ht="12.75" x14ac:dyDescent="0.2">
      <c r="A46" s="3" t="str">
        <f ca="1">IFERROR(__xludf.DUMMYFUNCTION("""COMPUTED_VALUE"""),"Compose AI")</f>
        <v>Compose AI</v>
      </c>
      <c r="B46" s="5" t="str">
        <f ca="1">IFERROR(__xludf.DUMMYFUNCTION("""COMPUTED_VALUE"""),"Auto-completes writing to speed up typing.")</f>
        <v>Auto-completes writing to speed up typing.</v>
      </c>
    </row>
    <row r="47" spans="1:2" ht="12.75" x14ac:dyDescent="0.2">
      <c r="A47" s="3" t="str">
        <f ca="1">IFERROR(__xludf.DUMMYFUNCTION("""COMPUTED_VALUE"""),"Content Bot")</f>
        <v>Content Bot</v>
      </c>
      <c r="B47" s="5" t="str">
        <f ca="1">IFERROR(__xludf.DUMMYFUNCTION("""COMPUTED_VALUE"""),"AI writing tool for blogs and marketing.")</f>
        <v>AI writing tool for blogs and marketing.</v>
      </c>
    </row>
    <row r="48" spans="1:2" ht="12.75" x14ac:dyDescent="0.2">
      <c r="A48" s="3" t="str">
        <f ca="1">IFERROR(__xludf.DUMMYFUNCTION("""COMPUTED_VALUE"""),"Copilot")</f>
        <v>Copilot</v>
      </c>
      <c r="B48" s="5" t="str">
        <f ca="1">IFERROR(__xludf.DUMMYFUNCTION("""COMPUTED_VALUE"""),"AI assistant for coding inside your editor.")</f>
        <v>AI assistant for coding inside your editor.</v>
      </c>
    </row>
    <row r="49" spans="1:2" ht="12.75" x14ac:dyDescent="0.2">
      <c r="A49" s="3" t="str">
        <f ca="1">IFERROR(__xludf.DUMMYFUNCTION("""COMPUTED_VALUE"""),"Copy.AI")</f>
        <v>Copy.AI</v>
      </c>
      <c r="B49" s="5" t="str">
        <f ca="1">IFERROR(__xludf.DUMMYFUNCTION("""COMPUTED_VALUE"""),"Generates marketing copy and content quickly.")</f>
        <v>Generates marketing copy and content quickly.</v>
      </c>
    </row>
    <row r="50" spans="1:2" ht="12.75" x14ac:dyDescent="0.2">
      <c r="A50" s="3" t="str">
        <f ca="1">IFERROR(__xludf.DUMMYFUNCTION("""COMPUTED_VALUE"""),"CopySmith")</f>
        <v>CopySmith</v>
      </c>
      <c r="B50" s="5" t="str">
        <f ca="1">IFERROR(__xludf.DUMMYFUNCTION("""COMPUTED_VALUE"""),"AI tool for eCommerce and product copy.")</f>
        <v>AI tool for eCommerce and product copy.</v>
      </c>
    </row>
    <row r="51" spans="1:2" ht="12.75" x14ac:dyDescent="0.2">
      <c r="A51" s="3" t="str">
        <f ca="1">IFERROR(__xludf.DUMMYFUNCTION("""COMPUTED_VALUE"""),"Craiyon")</f>
        <v>Craiyon</v>
      </c>
      <c r="B51" s="5" t="str">
        <f ca="1">IFERROR(__xludf.DUMMYFUNCTION("""COMPUTED_VALUE"""),"Simple AI text-to-image generator.")</f>
        <v>Simple AI text-to-image generator.</v>
      </c>
    </row>
    <row r="52" spans="1:2" ht="12.75" x14ac:dyDescent="0.2">
      <c r="A52" s="3" t="str">
        <f ca="1">IFERROR(__xludf.DUMMYFUNCTION("""COMPUTED_VALUE"""),"Cresta")</f>
        <v>Cresta</v>
      </c>
      <c r="B52" s="5" t="str">
        <f ca="1">IFERROR(__xludf.DUMMYFUNCTION("""COMPUTED_VALUE"""),"Real-time AI coaching for sales teams.")</f>
        <v>Real-time AI coaching for sales teams.</v>
      </c>
    </row>
    <row r="53" spans="1:2" ht="12.75" x14ac:dyDescent="0.2">
      <c r="A53" s="3" t="str">
        <f ca="1">IFERROR(__xludf.DUMMYFUNCTION("""COMPUTED_VALUE"""),"Cursor")</f>
        <v>Cursor</v>
      </c>
      <c r="B53" s="5" t="str">
        <f ca="1">IFERROR(__xludf.DUMMYFUNCTION("""COMPUTED_VALUE"""),"AI code editor with powerful automation.")</f>
        <v>AI code editor with powerful automation.</v>
      </c>
    </row>
    <row r="54" spans="1:2" ht="12.75" x14ac:dyDescent="0.2">
      <c r="A54" s="3" t="str">
        <f ca="1">IFERROR(__xludf.DUMMYFUNCTION("""COMPUTED_VALUE"""),"CustomGPT")</f>
        <v>CustomGPT</v>
      </c>
      <c r="B54" s="5" t="str">
        <f ca="1">IFERROR(__xludf.DUMMYFUNCTION("""COMPUTED_VALUE"""),"Build private, company-trained GPT chatbots.")</f>
        <v>Build private, company-trained GPT chatbots.</v>
      </c>
    </row>
    <row r="55" spans="1:2" ht="12.75" x14ac:dyDescent="0.2">
      <c r="A55" s="3" t="str">
        <f ca="1">IFERROR(__xludf.DUMMYFUNCTION("""COMPUTED_VALUE"""),"Ddevi")</f>
        <v>Ddevi</v>
      </c>
      <c r="B55" s="5" t="str">
        <f ca="1">IFERROR(__xludf.DUMMYFUNCTION("""COMPUTED_VALUE"""),"AI-driven SEO and content automation platform.")</f>
        <v>AI-driven SEO and content automation platform.</v>
      </c>
    </row>
    <row r="56" spans="1:2" ht="12.75" x14ac:dyDescent="0.2">
      <c r="A56" s="3" t="str">
        <f ca="1">IFERROR(__xludf.DUMMYFUNCTION("""COMPUTED_VALUE"""),"Deciphr AI")</f>
        <v>Deciphr AI</v>
      </c>
      <c r="B56" s="5" t="str">
        <f ca="1">IFERROR(__xludf.DUMMYFUNCTION("""COMPUTED_VALUE"""),"Turns long audio into clean summaries and notes.")</f>
        <v>Turns long audio into clean summaries and notes.</v>
      </c>
    </row>
    <row r="57" spans="1:2" ht="12.75" x14ac:dyDescent="0.2">
      <c r="A57" s="3" t="str">
        <f ca="1">IFERROR(__xludf.DUMMYFUNCTION("""COMPUTED_VALUE"""),"Decktopus")</f>
        <v>Decktopus</v>
      </c>
      <c r="B57" s="5" t="str">
        <f ca="1">IFERROR(__xludf.DUMMYFUNCTION("""COMPUTED_VALUE"""),"Automatically generates presentation decks.")</f>
        <v>Automatically generates presentation decks.</v>
      </c>
    </row>
    <row r="58" spans="1:2" ht="12.75" x14ac:dyDescent="0.2">
      <c r="A58" s="3" t="str">
        <f ca="1">IFERROR(__xludf.DUMMYFUNCTION("""COMPUTED_VALUE"""),"Deep Dream Generator")</f>
        <v>Deep Dream Generator</v>
      </c>
      <c r="B58" s="5" t="str">
        <f ca="1">IFERROR(__xludf.DUMMYFUNCTION("""COMPUTED_VALUE"""),"Generates artistic dream-like images.")</f>
        <v>Generates artistic dream-like images.</v>
      </c>
    </row>
    <row r="59" spans="1:2" ht="12.75" x14ac:dyDescent="0.2">
      <c r="A59" s="3" t="str">
        <f ca="1">IFERROR(__xludf.DUMMYFUNCTION("""COMPUTED_VALUE"""),"Deepai")</f>
        <v>Deepai</v>
      </c>
      <c r="B59" s="5" t="str">
        <f ca="1">IFERROR(__xludf.DUMMYFUNCTION("""COMPUTED_VALUE"""),"API suite for images, text, and analytics.")</f>
        <v>API suite for images, text, and analytics.</v>
      </c>
    </row>
    <row r="60" spans="1:2" ht="12.75" x14ac:dyDescent="0.2">
      <c r="A60" s="3" t="str">
        <f ca="1">IFERROR(__xludf.DUMMYFUNCTION("""COMPUTED_VALUE"""),"DeepL Translate")</f>
        <v>DeepL Translate</v>
      </c>
      <c r="B60" s="5" t="str">
        <f ca="1">IFERROR(__xludf.DUMMYFUNCTION("""COMPUTED_VALUE"""),"High-accuracy AI language translator.")</f>
        <v>High-accuracy AI language translator.</v>
      </c>
    </row>
    <row r="61" spans="1:2" ht="12.75" x14ac:dyDescent="0.2">
      <c r="A61" s="3" t="str">
        <f ca="1">IFERROR(__xludf.DUMMYFUNCTION("""COMPUTED_VALUE"""),"Delibr")</f>
        <v>Delibr</v>
      </c>
      <c r="B61" s="5" t="str">
        <f ca="1">IFERROR(__xludf.DUMMYFUNCTION("""COMPUTED_VALUE"""),"AI for product managers and spec writing.")</f>
        <v>AI for product managers and spec writing.</v>
      </c>
    </row>
    <row r="62" spans="1:2" ht="12.75" x14ac:dyDescent="0.2">
      <c r="A62" s="3" t="str">
        <f ca="1">IFERROR(__xludf.DUMMYFUNCTION("""COMPUTED_VALUE"""),"Descript Overdub")</f>
        <v>Descript Overdub</v>
      </c>
      <c r="B62" s="5" t="str">
        <f ca="1">IFERROR(__xludf.DUMMYFUNCTION("""COMPUTED_VALUE"""),"Clone your voice for editing and narration.")</f>
        <v>Clone your voice for editing and narration.</v>
      </c>
    </row>
    <row r="63" spans="1:2" ht="12.75" x14ac:dyDescent="0.2">
      <c r="A63" s="3" t="str">
        <f ca="1">IFERROR(__xludf.DUMMYFUNCTION("""COMPUTED_VALUE"""),"Digital First AI")</f>
        <v>Digital First AI</v>
      </c>
      <c r="B63" s="5" t="str">
        <f ca="1">IFERROR(__xludf.DUMMYFUNCTION("""COMPUTED_VALUE"""),"Auto-creates marketing plans and strategies.")</f>
        <v>Auto-creates marketing plans and strategies.</v>
      </c>
    </row>
    <row r="64" spans="1:2" ht="12.75" x14ac:dyDescent="0.2">
      <c r="A64" s="3" t="str">
        <f ca="1">IFERROR(__xludf.DUMMYFUNCTION("""COMPUTED_VALUE"""),"DoNotPay")</f>
        <v>DoNotPay</v>
      </c>
      <c r="B64" s="5" t="str">
        <f ca="1">IFERROR(__xludf.DUMMYFUNCTION("""COMPUTED_VALUE"""),"AI legal assistant for disputes and refunds.")</f>
        <v>AI legal assistant for disputes and refunds.</v>
      </c>
    </row>
    <row r="65" spans="1:2" ht="12.75" x14ac:dyDescent="0.2">
      <c r="A65" s="3" t="str">
        <f ca="1">IFERROR(__xludf.DUMMYFUNCTION("""COMPUTED_VALUE"""),"DraftLab")</f>
        <v>DraftLab</v>
      </c>
      <c r="B65" s="5" t="str">
        <f ca="1">IFERROR(__xludf.DUMMYFUNCTION("""COMPUTED_VALUE"""),"AI email assistant for Gmail.")</f>
        <v>AI email assistant for Gmail.</v>
      </c>
    </row>
    <row r="66" spans="1:2" ht="12.75" x14ac:dyDescent="0.2">
      <c r="A66" s="3" t="str">
        <f ca="1">IFERROR(__xludf.DUMMYFUNCTION("""COMPUTED_VALUE"""),"Dreamhouse AI")</f>
        <v>Dreamhouse AI</v>
      </c>
      <c r="B66" s="5" t="str">
        <f ca="1">IFERROR(__xludf.DUMMYFUNCTION("""COMPUTED_VALUE"""),"AI interior design visualizer.")</f>
        <v>AI interior design visualizer.</v>
      </c>
    </row>
    <row r="67" spans="1:2" ht="12.75" x14ac:dyDescent="0.2">
      <c r="A67" s="3" t="str">
        <f ca="1">IFERROR(__xludf.DUMMYFUNCTION("""COMPUTED_VALUE"""),"Durable")</f>
        <v>Durable</v>
      </c>
      <c r="B67" s="5" t="str">
        <f ca="1">IFERROR(__xludf.DUMMYFUNCTION("""COMPUTED_VALUE"""),"Creates instant AI websites for businesses.")</f>
        <v>Creates instant AI websites for businesses.</v>
      </c>
    </row>
    <row r="68" spans="1:2" ht="12.75" x14ac:dyDescent="0.2">
      <c r="A68" s="3" t="str">
        <f ca="1">IFERROR(__xludf.DUMMYFUNCTION("""COMPUTED_VALUE"""),"Durable AI CRM")</f>
        <v>Durable AI CRM</v>
      </c>
      <c r="B68" s="5" t="str">
        <f ca="1">IFERROR(__xludf.DUMMYFUNCTION("""COMPUTED_VALUE"""),"AI-powered CRM for small teams.")</f>
        <v>AI-powered CRM for small teams.</v>
      </c>
    </row>
    <row r="69" spans="1:2" ht="12.75" x14ac:dyDescent="0.2">
      <c r="A69" s="3" t="str">
        <f ca="1">IFERROR(__xludf.DUMMYFUNCTION("""COMPUTED_VALUE"""),"Easy-Peasy")</f>
        <v>Easy-Peasy</v>
      </c>
      <c r="B69" s="5" t="str">
        <f ca="1">IFERROR(__xludf.DUMMYFUNCTION("""COMPUTED_VALUE"""),"AI writing tool for blogs and social posts.")</f>
        <v>AI writing tool for blogs and social posts.</v>
      </c>
    </row>
    <row r="70" spans="1:2" ht="12.75" x14ac:dyDescent="0.2">
      <c r="A70" s="3" t="str">
        <f ca="1">IFERROR(__xludf.DUMMYFUNCTION("""COMPUTED_VALUE"""),"Eightify")</f>
        <v>Eightify</v>
      </c>
      <c r="B70" s="5" t="str">
        <f ca="1">IFERROR(__xludf.DUMMYFUNCTION("""COMPUTED_VALUE"""),"Generates YouTube video summaries instantly.")</f>
        <v>Generates YouTube video summaries instantly.</v>
      </c>
    </row>
    <row r="71" spans="1:2" ht="12.75" x14ac:dyDescent="0.2">
      <c r="A71" s="3" t="str">
        <f ca="1">IFERROR(__xludf.DUMMYFUNCTION("""COMPUTED_VALUE"""),"Eilla AI")</f>
        <v>Eilla AI</v>
      </c>
      <c r="B71" s="5" t="str">
        <f ca="1">IFERROR(__xludf.DUMMYFUNCTION("""COMPUTED_VALUE"""),"AI writing &amp; strategy tool for eCommerce.")</f>
        <v>AI writing &amp; strategy tool for eCommerce.</v>
      </c>
    </row>
    <row r="72" spans="1:2" ht="12.75" x14ac:dyDescent="0.2">
      <c r="A72" s="3" t="str">
        <f ca="1">IFERROR(__xludf.DUMMYFUNCTION("""COMPUTED_VALUE"""),"Elai")</f>
        <v>Elai</v>
      </c>
      <c r="B72" s="5" t="str">
        <f ca="1">IFERROR(__xludf.DUMMYFUNCTION("""COMPUTED_VALUE"""),"Creates training videos with AI avatars.")</f>
        <v>Creates training videos with AI avatars.</v>
      </c>
    </row>
    <row r="73" spans="1:2" ht="12.75" x14ac:dyDescent="0.2">
      <c r="A73" s="3" t="str">
        <f ca="1">IFERROR(__xludf.DUMMYFUNCTION("""COMPUTED_VALUE"""),"Elicit")</f>
        <v>Elicit</v>
      </c>
      <c r="B73" s="5" t="str">
        <f ca="1">IFERROR(__xludf.DUMMYFUNCTION("""COMPUTED_VALUE"""),"AI research assistant for summaries and insights.")</f>
        <v>AI research assistant for summaries and insights.</v>
      </c>
    </row>
    <row r="74" spans="1:2" ht="12.75" x14ac:dyDescent="0.2">
      <c r="A74" s="3" t="str">
        <f ca="1">IFERROR(__xludf.DUMMYFUNCTION("""COMPUTED_VALUE"""),"Evoke Music")</f>
        <v>Evoke Music</v>
      </c>
      <c r="B74" s="5" t="str">
        <f ca="1">IFERROR(__xludf.DUMMYFUNCTION("""COMPUTED_VALUE"""),"AI music generation tool for creators.")</f>
        <v>AI music generation tool for creators.</v>
      </c>
    </row>
    <row r="75" spans="1:2" ht="12.75" x14ac:dyDescent="0.2">
      <c r="A75" s="3" t="str">
        <f ca="1">IFERROR(__xludf.DUMMYFUNCTION("""COMPUTED_VALUE"""),"Explain Like I'm Five AI")</f>
        <v>Explain Like I'm Five AI</v>
      </c>
      <c r="B75" s="5" t="str">
        <f ca="1">IFERROR(__xludf.DUMMYFUNCTION("""COMPUTED_VALUE"""),"Simplifies complex concepts easily.")</f>
        <v>Simplifies complex concepts easily.</v>
      </c>
    </row>
    <row r="76" spans="1:2" ht="12.75" x14ac:dyDescent="0.2">
      <c r="A76" s="3" t="str">
        <f ca="1">IFERROR(__xludf.DUMMYFUNCTION("""COMPUTED_VALUE"""),"Explain Paper")</f>
        <v>Explain Paper</v>
      </c>
      <c r="B76" s="5" t="str">
        <f ca="1">IFERROR(__xludf.DUMMYFUNCTION("""COMPUTED_VALUE"""),"Simplifies academic papers.")</f>
        <v>Simplifies academic papers.</v>
      </c>
    </row>
    <row r="77" spans="1:2" ht="12.75" x14ac:dyDescent="0.2">
      <c r="A77" s="3" t="str">
        <f ca="1">IFERROR(__xludf.DUMMYFUNCTION("""COMPUTED_VALUE"""),"Fathom")</f>
        <v>Fathom</v>
      </c>
      <c r="B77" s="5" t="str">
        <f ca="1">IFERROR(__xludf.DUMMYFUNCTION("""COMPUTED_VALUE"""),"AI meeting recorder with instant summaries.")</f>
        <v>AI meeting recorder with instant summaries.</v>
      </c>
    </row>
    <row r="78" spans="1:2" ht="12.75" x14ac:dyDescent="0.2">
      <c r="A78" s="3" t="str">
        <f ca="1">IFERROR(__xludf.DUMMYFUNCTION("""COMPUTED_VALUE"""),"Feedly Leo")</f>
        <v>Feedly Leo</v>
      </c>
      <c r="B78" s="5" t="str">
        <f ca="1">IFERROR(__xludf.DUMMYFUNCTION("""COMPUTED_VALUE"""),"AI news and research assistant.")</f>
        <v>AI news and research assistant.</v>
      </c>
    </row>
    <row r="79" spans="1:2" ht="12.75" x14ac:dyDescent="0.2">
      <c r="A79" s="3" t="str">
        <f ca="1">IFERROR(__xludf.DUMMYFUNCTION("""COMPUTED_VALUE"""),"Figstack")</f>
        <v>Figstack</v>
      </c>
      <c r="B79" s="5" t="str">
        <f ca="1">IFERROR(__xludf.DUMMYFUNCTION("""COMPUTED_VALUE"""),"Explains code in plain language.")</f>
        <v>Explains code in plain language.</v>
      </c>
    </row>
    <row r="80" spans="1:2" ht="12.75" x14ac:dyDescent="0.2">
      <c r="A80" s="3" t="str">
        <f ca="1">IFERROR(__xludf.DUMMYFUNCTION("""COMPUTED_VALUE"""),"Fireflies")</f>
        <v>Fireflies</v>
      </c>
      <c r="B80" s="5" t="str">
        <f ca="1">IFERROR(__xludf.DUMMYFUNCTION("""COMPUTED_VALUE"""),"Automatic meeting transcription and notes.")</f>
        <v>Automatic meeting transcription and notes.</v>
      </c>
    </row>
    <row r="81" spans="1:2" ht="12.75" x14ac:dyDescent="0.2">
      <c r="A81" s="3" t="str">
        <f ca="1">IFERROR(__xludf.DUMMYFUNCTION("""COMPUTED_VALUE"""),"Flexclip")</f>
        <v>Flexclip</v>
      </c>
      <c r="B81" s="5" t="str">
        <f ca="1">IFERROR(__xludf.DUMMYFUNCTION("""COMPUTED_VALUE"""),"AI-powered video creation and editing tool.")</f>
        <v>AI-powered video creation and editing tool.</v>
      </c>
    </row>
    <row r="82" spans="1:2" ht="12.75" x14ac:dyDescent="0.2">
      <c r="A82" s="3" t="str">
        <f ca="1">IFERROR(__xludf.DUMMYFUNCTION("""COMPUTED_VALUE"""),"FlowGPT")</f>
        <v>FlowGPT</v>
      </c>
      <c r="B82" s="5" t="str">
        <f ca="1">IFERROR(__xludf.DUMMYFUNCTION("""COMPUTED_VALUE"""),"Library of top-rated AI prompts.")</f>
        <v>Library of top-rated AI prompts.</v>
      </c>
    </row>
    <row r="83" spans="1:2" ht="12.75" x14ac:dyDescent="0.2">
      <c r="A83" s="3" t="str">
        <f ca="1">IFERROR(__xludf.DUMMYFUNCTION("""COMPUTED_VALUE"""),"Flowrite")</f>
        <v>Flowrite</v>
      </c>
      <c r="B83" s="5" t="str">
        <f ca="1">IFERROR(__xludf.DUMMYFUNCTION("""COMPUTED_VALUE"""),"AI email writer and message generator.")</f>
        <v>AI email writer and message generator.</v>
      </c>
    </row>
    <row r="84" spans="1:2" ht="12.75" x14ac:dyDescent="0.2">
      <c r="A84" s="3" t="str">
        <f ca="1">IFERROR(__xludf.DUMMYFUNCTION("""COMPUTED_VALUE"""),"Frase IO")</f>
        <v>Frase IO</v>
      </c>
      <c r="B84" s="5" t="str">
        <f ca="1">IFERROR(__xludf.DUMMYFUNCTION("""COMPUTED_VALUE"""),"SEO research, summaries, and content generation.")</f>
        <v>SEO research, summaries, and content generation.</v>
      </c>
    </row>
    <row r="85" spans="1:2" ht="12.75" x14ac:dyDescent="0.2">
      <c r="A85" s="3" t="str">
        <f ca="1">IFERROR(__xludf.DUMMYFUNCTION("""COMPUTED_VALUE"""),"Free AI Detector")</f>
        <v>Free AI Detector</v>
      </c>
      <c r="B85" s="5" t="str">
        <f ca="1">IFERROR(__xludf.DUMMYFUNCTION("""COMPUTED_VALUE"""),"Detects AI-written text instantly.")</f>
        <v>Detects AI-written text instantly.</v>
      </c>
    </row>
    <row r="86" spans="1:2" ht="12.75" x14ac:dyDescent="0.2">
      <c r="A86" s="3" t="str">
        <f ca="1">IFERROR(__xludf.DUMMYFUNCTION("""COMPUTED_VALUE"""),"Galileo AI")</f>
        <v>Galileo AI</v>
      </c>
      <c r="B86" s="5" t="str">
        <f ca="1">IFERROR(__xludf.DUMMYFUNCTION("""COMPUTED_VALUE"""),"Generates UI designs from simple prompts.")</f>
        <v>Generates UI designs from simple prompts.</v>
      </c>
    </row>
    <row r="87" spans="1:2" ht="12.75" x14ac:dyDescent="0.2">
      <c r="A87" s="3" t="str">
        <f ca="1">IFERROR(__xludf.DUMMYFUNCTION("""COMPUTED_VALUE"""),"Gamma")</f>
        <v>Gamma</v>
      </c>
      <c r="B87" s="5" t="str">
        <f ca="1">IFERROR(__xludf.DUMMYFUNCTION("""COMPUTED_VALUE"""),"AI deck and document generator.")</f>
        <v>AI deck and document generator.</v>
      </c>
    </row>
    <row r="88" spans="1:2" ht="12.75" x14ac:dyDescent="0.2">
      <c r="A88" s="3" t="str">
        <f ca="1">IFERROR(__xludf.DUMMYFUNCTION("""COMPUTED_VALUE"""),"Gemini")</f>
        <v>Gemini</v>
      </c>
      <c r="B88" s="5" t="str">
        <f ca="1">IFERROR(__xludf.DUMMYFUNCTION("""COMPUTED_VALUE"""),"Google’s multimodal AI assistant and model suite.")</f>
        <v>Google’s multimodal AI assistant and model suite.</v>
      </c>
    </row>
    <row r="89" spans="1:2" ht="12.75" x14ac:dyDescent="0.2">
      <c r="A89" s="3" t="str">
        <f ca="1">IFERROR(__xludf.DUMMYFUNCTION("""COMPUTED_VALUE"""),"Genei")</f>
        <v>Genei</v>
      </c>
      <c r="B89" s="5" t="str">
        <f ca="1">IFERROR(__xludf.DUMMYFUNCTION("""COMPUTED_VALUE"""),"AI summarizer for research documents.")</f>
        <v>AI summarizer for research documents.</v>
      </c>
    </row>
    <row r="90" spans="1:2" ht="12.75" x14ac:dyDescent="0.2">
      <c r="A90" s="3" t="str">
        <f ca="1">IFERROR(__xludf.DUMMYFUNCTION("""COMPUTED_VALUE"""),"GetGuru")</f>
        <v>GetGuru</v>
      </c>
      <c r="B90" s="5" t="str">
        <f ca="1">IFERROR(__xludf.DUMMYFUNCTION("""COMPUTED_VALUE"""),"AI knowledge base for teams.")</f>
        <v>AI knowledge base for teams.</v>
      </c>
    </row>
    <row r="91" spans="1:2" ht="12.75" x14ac:dyDescent="0.2">
      <c r="A91" s="3" t="str">
        <f ca="1">IFERROR(__xludf.DUMMYFUNCTION("""COMPUTED_VALUE"""),"Glean AI")</f>
        <v>Glean AI</v>
      </c>
      <c r="B91" s="5" t="str">
        <f ca="1">IFERROR(__xludf.DUMMYFUNCTION("""COMPUTED_VALUE"""),"AI financial and vendor insights.")</f>
        <v>AI financial and vendor insights.</v>
      </c>
    </row>
    <row r="92" spans="1:2" ht="12.75" x14ac:dyDescent="0.2">
      <c r="A92" s="3" t="str">
        <f ca="1">IFERROR(__xludf.DUMMYFUNCTION("""COMPUTED_VALUE"""),"GMind")</f>
        <v>GMind</v>
      </c>
      <c r="B92" s="5" t="str">
        <f ca="1">IFERROR(__xludf.DUMMYFUNCTION("""COMPUTED_VALUE"""),"Visual AI mind-mapping and knowledge tool.")</f>
        <v>Visual AI mind-mapping and knowledge tool.</v>
      </c>
    </row>
    <row r="93" spans="1:2" ht="12.75" x14ac:dyDescent="0.2">
      <c r="A93" s="3" t="str">
        <f ca="1">IFERROR(__xludf.DUMMYFUNCTION("""COMPUTED_VALUE"""),"Godmode")</f>
        <v>Godmode</v>
      </c>
      <c r="B93" s="5" t="str">
        <f ca="1">IFERROR(__xludf.DUMMYFUNCTION("""COMPUTED_VALUE"""),"Autonomous AI agent execution.")</f>
        <v>Autonomous AI agent execution.</v>
      </c>
    </row>
    <row r="94" spans="1:2" ht="12.75" x14ac:dyDescent="0.2">
      <c r="A94" s="3" t="str">
        <f ca="1">IFERROR(__xludf.DUMMYFUNCTION("""COMPUTED_VALUE"""),"Gong")</f>
        <v>Gong</v>
      </c>
      <c r="B94" s="5" t="str">
        <f ca="1">IFERROR(__xludf.DUMMYFUNCTION("""COMPUTED_VALUE"""),"AI insights from sales calls and customer conversations.")</f>
        <v>AI insights from sales calls and customer conversations.</v>
      </c>
    </row>
    <row r="95" spans="1:2" ht="12.75" x14ac:dyDescent="0.2">
      <c r="A95" s="3" t="str">
        <f ca="1">IFERROR(__xludf.DUMMYFUNCTION("""COMPUTED_VALUE"""),"Grammarly")</f>
        <v>Grammarly</v>
      </c>
      <c r="B95" s="5" t="str">
        <f ca="1">IFERROR(__xludf.DUMMYFUNCTION("""COMPUTED_VALUE"""),"AI writing assistant for grammar and clarity.")</f>
        <v>AI writing assistant for grammar and clarity.</v>
      </c>
    </row>
    <row r="96" spans="1:2" ht="12.75" x14ac:dyDescent="0.2">
      <c r="A96" s="3" t="str">
        <f ca="1">IFERROR(__xludf.DUMMYFUNCTION("""COMPUTED_VALUE"""),"Gretel")</f>
        <v>Gretel</v>
      </c>
      <c r="B96" s="5" t="str">
        <f ca="1">IFERROR(__xludf.DUMMYFUNCTION("""COMPUTED_VALUE"""),"Generates synthetic data using artificial intelligence.")</f>
        <v>Generates synthetic data using artificial intelligence.</v>
      </c>
    </row>
    <row r="97" spans="1:2" ht="12.75" x14ac:dyDescent="0.2">
      <c r="A97" s="3" t="str">
        <f ca="1">IFERROR(__xludf.DUMMYFUNCTION("""COMPUTED_VALUE"""),"Growthbar SEO")</f>
        <v>Growthbar SEO</v>
      </c>
      <c r="B97" s="5" t="str">
        <f ca="1">IFERROR(__xludf.DUMMYFUNCTION("""COMPUTED_VALUE"""),"SEO content writing assistant.")</f>
        <v>SEO content writing assistant.</v>
      </c>
    </row>
    <row r="98" spans="1:2" ht="12.75" x14ac:dyDescent="0.2">
      <c r="A98" s="3" t="str">
        <f ca="1">IFERROR(__xludf.DUMMYFUNCTION("""COMPUTED_VALUE"""),"Harvey")</f>
        <v>Harvey</v>
      </c>
      <c r="B98" s="5" t="str">
        <f ca="1">IFERROR(__xludf.DUMMYFUNCTION("""COMPUTED_VALUE"""),"AI legal copilot for law firms.")</f>
        <v>AI legal copilot for law firms.</v>
      </c>
    </row>
    <row r="99" spans="1:2" ht="12.75" x14ac:dyDescent="0.2">
      <c r="A99" s="3" t="str">
        <f ca="1">IFERROR(__xludf.DUMMYFUNCTION("""COMPUTED_VALUE"""),"Hedra")</f>
        <v>Hedra</v>
      </c>
      <c r="B99" s="5" t="str">
        <f ca="1">IFERROR(__xludf.DUMMYFUNCTION("""COMPUTED_VALUE"""),"AI video generation from images.")</f>
        <v>AI video generation from images.</v>
      </c>
    </row>
    <row r="100" spans="1:2" ht="12.75" x14ac:dyDescent="0.2">
      <c r="A100" s="3" t="str">
        <f ca="1">IFERROR(__xludf.DUMMYFUNCTION("""COMPUTED_VALUE"""),"HeyGen")</f>
        <v>HeyGen</v>
      </c>
      <c r="B100" s="5" t="str">
        <f ca="1">IFERROR(__xludf.DUMMYFUNCTION("""COMPUTED_VALUE"""),"AI avatar video generator.")</f>
        <v>AI avatar video generator.</v>
      </c>
    </row>
    <row r="101" spans="1:2" ht="12.75" x14ac:dyDescent="0.2">
      <c r="A101" s="3" t="str">
        <f ca="1">IFERROR(__xludf.DUMMYFUNCTION("""COMPUTED_VALUE"""),"Higgsfield")</f>
        <v>Higgsfield</v>
      </c>
      <c r="B101" s="5" t="str">
        <f ca="1">IFERROR(__xludf.DUMMYFUNCTION("""COMPUTED_VALUE"""),"AI video generation for people and motion.")</f>
        <v>AI video generation for people and motion.</v>
      </c>
    </row>
    <row r="102" spans="1:2" ht="12.75" x14ac:dyDescent="0.2">
      <c r="A102" s="3" t="str">
        <f ca="1">IFERROR(__xludf.DUMMYFUNCTION("""COMPUTED_VALUE"""),"Hooks Generator AI")</f>
        <v>Hooks Generator AI</v>
      </c>
      <c r="B102" s="5" t="str">
        <f ca="1">IFERROR(__xludf.DUMMYFUNCTION("""COMPUTED_VALUE"""),"Creates viral hooks for content.")</f>
        <v>Creates viral hooks for content.</v>
      </c>
    </row>
    <row r="103" spans="1:2" ht="12.75" x14ac:dyDescent="0.2">
      <c r="A103" s="3" t="str">
        <f ca="1">IFERROR(__xludf.DUMMYFUNCTION("""COMPUTED_VALUE"""),"Hugging Face")</f>
        <v>Hugging Face</v>
      </c>
      <c r="B103" s="5" t="str">
        <f ca="1">IFERROR(__xludf.DUMMYFUNCTION("""COMPUTED_VALUE"""),"Open-source AI models and tools hub.")</f>
        <v>Open-source AI models and tools hub.</v>
      </c>
    </row>
    <row r="104" spans="1:2" ht="12.75" x14ac:dyDescent="0.2">
      <c r="A104" s="3" t="str">
        <f ca="1">IFERROR(__xludf.DUMMYFUNCTION("""COMPUTED_VALUE"""),"Humata.ai")</f>
        <v>Humata.ai</v>
      </c>
      <c r="B104" s="5" t="str">
        <f ca="1">IFERROR(__xludf.DUMMYFUNCTION("""COMPUTED_VALUE"""),"Answers questions from your PDFs instantly.")</f>
        <v>Answers questions from your PDFs instantly.</v>
      </c>
    </row>
    <row r="105" spans="1:2" ht="12.75" x14ac:dyDescent="0.2">
      <c r="A105" s="3" t="str">
        <f ca="1">IFERROR(__xludf.DUMMYFUNCTION("""COMPUTED_VALUE"""),"Hypotenuse AI")</f>
        <v>Hypotenuse AI</v>
      </c>
      <c r="B105" s="5" t="str">
        <f ca="1">IFERROR(__xludf.DUMMYFUNCTION("""COMPUTED_VALUE"""),"AI writer for product descriptions and SEO content.")</f>
        <v>AI writer for product descriptions and SEO content.</v>
      </c>
    </row>
    <row r="106" spans="1:2" ht="12.75" x14ac:dyDescent="0.2">
      <c r="A106" s="3" t="str">
        <f ca="1">IFERROR(__xludf.DUMMYFUNCTION("""COMPUTED_VALUE"""),"Icon AI")</f>
        <v>Icon AI</v>
      </c>
      <c r="B106" s="5" t="str">
        <f ca="1">IFERROR(__xludf.DUMMYFUNCTION("""COMPUTED_VALUE"""),"Creates digital and 3D avatar icons.")</f>
        <v>Creates digital and 3D avatar icons.</v>
      </c>
    </row>
    <row r="107" spans="1:2" ht="12.75" x14ac:dyDescent="0.2">
      <c r="A107" s="3" t="str">
        <f ca="1">IFERROR(__xludf.DUMMYFUNCTION("""COMPUTED_VALUE"""),"idomoo")</f>
        <v>idomoo</v>
      </c>
      <c r="B107" s="5" t="str">
        <f ca="1">IFERROR(__xludf.DUMMYFUNCTION("""COMPUTED_VALUE"""),"Creates personalized, dynamic AI-powered videos.")</f>
        <v>Creates personalized, dynamic AI-powered videos.</v>
      </c>
    </row>
    <row r="108" spans="1:2" ht="12.75" x14ac:dyDescent="0.2">
      <c r="A108" s="3" t="str">
        <f ca="1">IFERROR(__xludf.DUMMYFUNCTION("""COMPUTED_VALUE"""),"Imagen")</f>
        <v>Imagen</v>
      </c>
      <c r="B108" s="5" t="str">
        <f ca="1">IFERROR(__xludf.DUMMYFUNCTION("""COMPUTED_VALUE"""),"Google’s high-quality AI image generator.")</f>
        <v>Google’s high-quality AI image generator.</v>
      </c>
    </row>
    <row r="109" spans="1:2" ht="12.75" x14ac:dyDescent="0.2">
      <c r="A109" s="3" t="str">
        <f ca="1">IFERROR(__xludf.DUMMYFUNCTION("""COMPUTED_VALUE"""),"InkforAll")</f>
        <v>InkforAll</v>
      </c>
      <c r="B109" s="5" t="str">
        <f ca="1">IFERROR(__xludf.DUMMYFUNCTION("""COMPUTED_VALUE"""),"SEO writing and optimization tool.")</f>
        <v>SEO writing and optimization tool.</v>
      </c>
    </row>
    <row r="110" spans="1:2" ht="12.75" x14ac:dyDescent="0.2">
      <c r="A110" s="3" t="str">
        <f ca="1">IFERROR(__xludf.DUMMYFUNCTION("""COMPUTED_VALUE"""),"Instantly.ai")</f>
        <v>Instantly.ai</v>
      </c>
      <c r="B110" s="5" t="str">
        <f ca="1">IFERROR(__xludf.DUMMYFUNCTION("""COMPUTED_VALUE"""),"AI cold email outreach and lead generation.")</f>
        <v>AI cold email outreach and lead generation.</v>
      </c>
    </row>
    <row r="111" spans="1:2" ht="12.75" x14ac:dyDescent="0.2">
      <c r="A111" s="3" t="str">
        <f ca="1">IFERROR(__xludf.DUMMYFUNCTION("""COMPUTED_VALUE"""),"InVideo")</f>
        <v>InVideo</v>
      </c>
      <c r="B111" s="5" t="str">
        <f ca="1">IFERROR(__xludf.DUMMYFUNCTION("""COMPUTED_VALUE"""),"AI video creator with templates and editing tools.")</f>
        <v>AI video creator with templates and editing tools.</v>
      </c>
    </row>
    <row r="112" spans="1:2" ht="12.75" x14ac:dyDescent="0.2">
      <c r="A112" s="3" t="str">
        <f ca="1">IFERROR(__xludf.DUMMYFUNCTION("""COMPUTED_VALUE"""),"Inworld")</f>
        <v>Inworld</v>
      </c>
      <c r="B112" s="5" t="str">
        <f ca="1">IFERROR(__xludf.DUMMYFUNCTION("""COMPUTED_VALUE"""),"AI video creator with templates and editing tools.")</f>
        <v>AI video creator with templates and editing tools.</v>
      </c>
    </row>
    <row r="113" spans="1:2" ht="12.75" x14ac:dyDescent="0.2">
      <c r="A113" s="3" t="str">
        <f ca="1">IFERROR(__xludf.DUMMYFUNCTION("""COMPUTED_VALUE"""),"Ironclad")</f>
        <v>Ironclad</v>
      </c>
      <c r="B113" s="5" t="str">
        <f ca="1">IFERROR(__xludf.DUMMYFUNCTION("""COMPUTED_VALUE"""),"AI contract management and legal workflow automation.")</f>
        <v>AI contract management and legal workflow automation.</v>
      </c>
    </row>
    <row r="114" spans="1:2" ht="12.75" x14ac:dyDescent="0.2">
      <c r="A114" s="3" t="str">
        <f ca="1">IFERROR(__xludf.DUMMYFUNCTION("""COMPUTED_VALUE"""),"Jasper")</f>
        <v>Jasper</v>
      </c>
      <c r="B114" s="5" t="str">
        <f ca="1">IFERROR(__xludf.DUMMYFUNCTION("""COMPUTED_VALUE"""),"AI content generator for marketing teams.")</f>
        <v>AI content generator for marketing teams.</v>
      </c>
    </row>
    <row r="115" spans="1:2" ht="12.75" x14ac:dyDescent="0.2">
      <c r="A115" s="3" t="str">
        <f ca="1">IFERROR(__xludf.DUMMYFUNCTION("""COMPUTED_VALUE"""),"Kadoa")</f>
        <v>Kadoa</v>
      </c>
      <c r="B115" s="5" t="str">
        <f ca="1">IFERROR(__xludf.DUMMYFUNCTION("""COMPUTED_VALUE"""),"Extracts structured data from any website.")</f>
        <v>Extracts structured data from any website.</v>
      </c>
    </row>
    <row r="116" spans="1:2" ht="12.75" x14ac:dyDescent="0.2">
      <c r="A116" s="3" t="str">
        <f ca="1">IFERROR(__xludf.DUMMYFUNCTION("""COMPUTED_VALUE"""),"Kaedim")</f>
        <v>Kaedim</v>
      </c>
      <c r="B116" s="5" t="str">
        <f ca="1">IFERROR(__xludf.DUMMYFUNCTION("""COMPUTED_VALUE"""),"Converts images into 3D models.")</f>
        <v>Converts images into 3D models.</v>
      </c>
    </row>
    <row r="117" spans="1:2" ht="12.75" x14ac:dyDescent="0.2">
      <c r="A117" s="3" t="str">
        <f ca="1">IFERROR(__xludf.DUMMYFUNCTION("""COMPUTED_VALUE"""),"Kaiber")</f>
        <v>Kaiber</v>
      </c>
      <c r="B117" s="5" t="str">
        <f ca="1">IFERROR(__xludf.DUMMYFUNCTION("""COMPUTED_VALUE"""),"Turns images and prompts into animated videos.")</f>
        <v>Turns images and prompts into animated videos.</v>
      </c>
    </row>
    <row r="118" spans="1:2" ht="12.75" x14ac:dyDescent="0.2">
      <c r="A118" s="3" t="str">
        <f ca="1">IFERROR(__xludf.DUMMYFUNCTION("""COMPUTED_VALUE"""),"Keytake AI")</f>
        <v>Keytake AI</v>
      </c>
      <c r="B118" s="5" t="str">
        <f ca="1">IFERROR(__xludf.DUMMYFUNCTION("""COMPUTED_VALUE"""),"Extracts key takeaways from videos and docs.")</f>
        <v>Extracts key takeaways from videos and docs.</v>
      </c>
    </row>
    <row r="119" spans="1:2" ht="12.75" x14ac:dyDescent="0.2">
      <c r="A119" s="3" t="str">
        <f ca="1">IFERROR(__xludf.DUMMYFUNCTION("""COMPUTED_VALUE"""),"Kling AI")</f>
        <v>Kling AI</v>
      </c>
      <c r="B119" s="5" t="str">
        <f ca="1">IFERROR(__xludf.DUMMYFUNCTION("""COMPUTED_VALUE"""),"High-fidelity video generation model.")</f>
        <v>High-fidelity video generation model.</v>
      </c>
    </row>
    <row r="120" spans="1:2" ht="12.75" x14ac:dyDescent="0.2">
      <c r="A120" s="3" t="str">
        <f ca="1">IFERROR(__xludf.DUMMYFUNCTION("""COMPUTED_VALUE"""),"Krisp")</f>
        <v>Krisp</v>
      </c>
      <c r="B120" s="5" t="str">
        <f ca="1">IFERROR(__xludf.DUMMYFUNCTION("""COMPUTED_VALUE"""),"Removes background noise from calls in real time.")</f>
        <v>Removes background noise from calls in real time.</v>
      </c>
    </row>
    <row r="121" spans="1:2" ht="12.75" x14ac:dyDescent="0.2">
      <c r="A121" s="3" t="str">
        <f ca="1">IFERROR(__xludf.DUMMYFUNCTION("""COMPUTED_VALUE"""),"LangChain")</f>
        <v>LangChain</v>
      </c>
      <c r="B121" s="5" t="str">
        <f ca="1">IFERROR(__xludf.DUMMYFUNCTION("""COMPUTED_VALUE"""),"Framework for building AI apps.")</f>
        <v>Framework for building AI apps.</v>
      </c>
    </row>
    <row r="122" spans="1:2" ht="12.75" x14ac:dyDescent="0.2">
      <c r="A122" s="3" t="str">
        <f ca="1">IFERROR(__xludf.DUMMYFUNCTION("""COMPUTED_VALUE"""),"Langotalk")</f>
        <v>Langotalk</v>
      </c>
      <c r="B122" s="5" t="str">
        <f ca="1">IFERROR(__xludf.DUMMYFUNCTION("""COMPUTED_VALUE"""),"AI-powered language learning through conversation.")</f>
        <v>AI-powered language learning through conversation.</v>
      </c>
    </row>
    <row r="123" spans="1:2" ht="12.75" x14ac:dyDescent="0.2">
      <c r="A123" s="3" t="str">
        <f ca="1">IFERROR(__xludf.DUMMYFUNCTION("""COMPUTED_VALUE"""),"Lately AI")</f>
        <v>Lately AI</v>
      </c>
      <c r="B123" s="5" t="str">
        <f ca="1">IFERROR(__xludf.DUMMYFUNCTION("""COMPUTED_VALUE"""),"Turns long content into social posts.")</f>
        <v>Turns long content into social posts.</v>
      </c>
    </row>
    <row r="124" spans="1:2" ht="12.75" x14ac:dyDescent="0.2">
      <c r="A124" s="3" t="str">
        <f ca="1">IFERROR(__xludf.DUMMYFUNCTION("""COMPUTED_VALUE"""),"Lavender")</f>
        <v>Lavender</v>
      </c>
      <c r="B124" s="5" t="str">
        <f ca="1">IFERROR(__xludf.DUMMYFUNCTION("""COMPUTED_VALUE"""),"AI assistant for writing high-converting emails.")</f>
        <v>AI assistant for writing high-converting emails.</v>
      </c>
    </row>
    <row r="125" spans="1:2" ht="12.75" x14ac:dyDescent="0.2">
      <c r="A125" s="3" t="str">
        <f ca="1">IFERROR(__xludf.DUMMYFUNCTION("""COMPUTED_VALUE"""),"Leonardo")</f>
        <v>Leonardo</v>
      </c>
      <c r="B125" s="5" t="str">
        <f ca="1">IFERROR(__xludf.DUMMYFUNCTION("""COMPUTED_VALUE"""),"AI image generation for art, design, and gaming.")</f>
        <v>AI image generation for art, design, and gaming.</v>
      </c>
    </row>
    <row r="126" spans="1:2" ht="12.75" x14ac:dyDescent="0.2">
      <c r="A126" s="3" t="str">
        <f ca="1">IFERROR(__xludf.DUMMYFUNCTION("""COMPUTED_VALUE"""),"Let's Enhance. io")</f>
        <v>Let's Enhance. io</v>
      </c>
      <c r="B126" s="5" t="str">
        <f ca="1">IFERROR(__xludf.DUMMYFUNCTION("""COMPUTED_VALUE"""),"Upscales and enhances image quality automatically.")</f>
        <v>Upscales and enhances image quality automatically.</v>
      </c>
    </row>
    <row r="127" spans="1:2" ht="12.75" x14ac:dyDescent="0.2">
      <c r="A127" s="3" t="str">
        <f ca="1">IFERROR(__xludf.DUMMYFUNCTION("""COMPUTED_VALUE"""),"Liner")</f>
        <v>Liner</v>
      </c>
      <c r="B127" s="5" t="str">
        <f ca="1">IFERROR(__xludf.DUMMYFUNCTION("""COMPUTED_VALUE"""),"Highlights and summarizes web content.")</f>
        <v>Highlights and summarizes web content.</v>
      </c>
    </row>
    <row r="128" spans="1:2" ht="12.75" x14ac:dyDescent="0.2">
      <c r="A128" s="3" t="str">
        <f ca="1">IFERROR(__xludf.DUMMYFUNCTION("""COMPUTED_VALUE"""),"listenlabs.ai")</f>
        <v>listenlabs.ai</v>
      </c>
      <c r="B128" s="5" t="str">
        <f ca="1">IFERROR(__xludf.DUMMYFUNCTION("""COMPUTED_VALUE"""),"AI audio enhancement and cleanup.")</f>
        <v>AI audio enhancement and cleanup.</v>
      </c>
    </row>
    <row r="129" spans="1:2" ht="12.75" x14ac:dyDescent="0.2">
      <c r="A129" s="3" t="str">
        <f ca="1">IFERROR(__xludf.DUMMYFUNCTION("""COMPUTED_VALUE"""),"Listnr")</f>
        <v>Listnr</v>
      </c>
      <c r="B129" s="5" t="str">
        <f ca="1">IFERROR(__xludf.DUMMYFUNCTION("""COMPUTED_VALUE"""),"Generates realistic text-to-speech audio.")</f>
        <v>Generates realistic text-to-speech audio.</v>
      </c>
    </row>
    <row r="130" spans="1:2" ht="12.75" x14ac:dyDescent="0.2">
      <c r="A130" s="3" t="str">
        <f ca="1">IFERROR(__xludf.DUMMYFUNCTION("""COMPUTED_VALUE"""),"Logoai")</f>
        <v>Logoai</v>
      </c>
      <c r="B130" s="5" t="str">
        <f ca="1">IFERROR(__xludf.DUMMYFUNCTION("""COMPUTED_VALUE"""),"AI-powered logo and brand kit generator.")</f>
        <v>AI-powered logo and brand kit generator.</v>
      </c>
    </row>
    <row r="131" spans="1:2" ht="12.75" x14ac:dyDescent="0.2">
      <c r="A131" s="3" t="str">
        <f ca="1">IFERROR(__xludf.DUMMYFUNCTION("""COMPUTED_VALUE"""),"Looka")</f>
        <v>Looka</v>
      </c>
      <c r="B131" s="5" t="str">
        <f ca="1">IFERROR(__xludf.DUMMYFUNCTION("""COMPUTED_VALUE"""),"Creates logos and full brand identity kits.")</f>
        <v>Creates logos and full brand identity kits.</v>
      </c>
    </row>
    <row r="132" spans="1:2" ht="12.75" x14ac:dyDescent="0.2">
      <c r="A132" s="3" t="str">
        <f ca="1">IFERROR(__xludf.DUMMYFUNCTION("""COMPUTED_VALUE"""),"Lovo")</f>
        <v>Lovo</v>
      </c>
      <c r="B132" s="5" t="str">
        <f ca="1">IFERROR(__xludf.DUMMYFUNCTION("""COMPUTED_VALUE"""),"Realistic AI voiceover and TTS platform.")</f>
        <v>Realistic AI voiceover and TTS platform.</v>
      </c>
    </row>
    <row r="133" spans="1:2" ht="12.75" x14ac:dyDescent="0.2">
      <c r="A133" s="3" t="str">
        <f ca="1">IFERROR(__xludf.DUMMYFUNCTION("""COMPUTED_VALUE"""),"LTX")</f>
        <v>LTX</v>
      </c>
      <c r="B133" s="5" t="str">
        <f ca="1">IFERROR(__xludf.DUMMYFUNCTION("""COMPUTED_VALUE"""),"AI technical documentation generator.")</f>
        <v>AI technical documentation generator.</v>
      </c>
    </row>
    <row r="134" spans="1:2" ht="12.75" x14ac:dyDescent="0.2">
      <c r="A134" s="3" t="str">
        <f ca="1">IFERROR(__xludf.DUMMYFUNCTION("""COMPUTED_VALUE"""),"Lumen5")</f>
        <v>Lumen5</v>
      </c>
      <c r="B134" s="5" t="str">
        <f ca="1">IFERROR(__xludf.DUMMYFUNCTION("""COMPUTED_VALUE"""),"Turns text into social media videos.")</f>
        <v>Turns text into social media videos.</v>
      </c>
    </row>
    <row r="135" spans="1:2" ht="12.75" x14ac:dyDescent="0.2">
      <c r="A135" s="3" t="str">
        <f ca="1">IFERROR(__xludf.DUMMYFUNCTION("""COMPUTED_VALUE"""),"MadgicX")</f>
        <v>MadgicX</v>
      </c>
      <c r="B135" s="5" t="str">
        <f ca="1">IFERROR(__xludf.DUMMYFUNCTION("""COMPUTED_VALUE"""),"AI advertising optimization platform.")</f>
        <v>AI advertising optimization platform.</v>
      </c>
    </row>
    <row r="136" spans="1:2" ht="12.75" x14ac:dyDescent="0.2">
      <c r="A136" s="3" t="str">
        <f ca="1">IFERROR(__xludf.DUMMYFUNCTION("""COMPUTED_VALUE"""),"Magical AI")</f>
        <v>Magical AI</v>
      </c>
      <c r="B136" s="5" t="str">
        <f ca="1">IFERROR(__xludf.DUMMYFUNCTION("""COMPUTED_VALUE"""),"Autofills and automates workflows.")</f>
        <v>Autofills and automates workflows.</v>
      </c>
    </row>
    <row r="137" spans="1:2" ht="12.75" x14ac:dyDescent="0.2">
      <c r="A137" s="3" t="str">
        <f ca="1">IFERROR(__xludf.DUMMYFUNCTION("""COMPUTED_VALUE"""),"Maihem AI")</f>
        <v>Maihem AI</v>
      </c>
      <c r="B137" s="5" t="str">
        <f ca="1">IFERROR(__xludf.DUMMYFUNCTION("""COMPUTED_VALUE"""),"AI-powered content and script generator.")</f>
        <v>AI-powered content and script generator.</v>
      </c>
    </row>
    <row r="138" spans="1:2" ht="12.75" x14ac:dyDescent="0.2">
      <c r="A138" s="3" t="str">
        <f ca="1">IFERROR(__xludf.DUMMYFUNCTION("""COMPUTED_VALUE"""),"Mark Copy AI")</f>
        <v>Mark Copy AI</v>
      </c>
      <c r="B138" s="5" t="str">
        <f ca="1">IFERROR(__xludf.DUMMYFUNCTION("""COMPUTED_VALUE"""),"AI writing tool for SEO and marketing teams.")</f>
        <v>AI writing tool for SEO and marketing teams.</v>
      </c>
    </row>
    <row r="139" spans="1:2" ht="12.75" x14ac:dyDescent="0.2">
      <c r="A139" s="3" t="str">
        <f ca="1">IFERROR(__xludf.DUMMYFUNCTION("""COMPUTED_VALUE"""),"MarketingBlocks AI")</f>
        <v>MarketingBlocks AI</v>
      </c>
      <c r="B139" s="5" t="str">
        <f ca="1">IFERROR(__xludf.DUMMYFUNCTION("""COMPUTED_VALUE"""),"Generates marketing assets from one prompt.")</f>
        <v>Generates marketing assets from one prompt.</v>
      </c>
    </row>
    <row r="140" spans="1:2" ht="12.75" x14ac:dyDescent="0.2">
      <c r="A140" s="3" t="str">
        <f ca="1">IFERROR(__xludf.DUMMYFUNCTION("""COMPUTED_VALUE"""),"Maverick")</f>
        <v>Maverick</v>
      </c>
      <c r="B140" s="5" t="str">
        <f ca="1">IFERROR(__xludf.DUMMYFUNCTION("""COMPUTED_VALUE"""),"Creates personalized AI video messages at scale.")</f>
        <v>Creates personalized AI video messages at scale.</v>
      </c>
    </row>
    <row r="141" spans="1:2" ht="12.75" x14ac:dyDescent="0.2">
      <c r="A141" s="3" t="str">
        <f ca="1">IFERROR(__xludf.DUMMYFUNCTION("""COMPUTED_VALUE"""),"MeetRecord")</f>
        <v>MeetRecord</v>
      </c>
      <c r="B141" s="5" t="str">
        <f ca="1">IFERROR(__xludf.DUMMYFUNCTION("""COMPUTED_VALUE"""),"AI meeting recorder with coaching insights.")</f>
        <v>AI meeting recorder with coaching insights.</v>
      </c>
    </row>
    <row r="142" spans="1:2" ht="12.75" x14ac:dyDescent="0.2">
      <c r="A142" s="3" t="str">
        <f ca="1">IFERROR(__xludf.DUMMYFUNCTION("""COMPUTED_VALUE"""),"Meta AI")</f>
        <v>Meta AI</v>
      </c>
      <c r="B142" s="5" t="str">
        <f ca="1">IFERROR(__xludf.DUMMYFUNCTION("""COMPUTED_VALUE"""),"Meta’s multimodal AI assistant and models.")</f>
        <v>Meta’s multimodal AI assistant and models.</v>
      </c>
    </row>
    <row r="143" spans="1:2" ht="12.75" x14ac:dyDescent="0.2">
      <c r="A143" s="3" t="str">
        <f ca="1">IFERROR(__xludf.DUMMYFUNCTION("""COMPUTED_VALUE"""),"Midjourney")</f>
        <v>Midjourney</v>
      </c>
      <c r="B143" s="5" t="str">
        <f ca="1">IFERROR(__xludf.DUMMYFUNCTION("""COMPUTED_VALUE"""),"Industry-leading AI image generator.")</f>
        <v>Industry-leading AI image generator.</v>
      </c>
    </row>
    <row r="144" spans="1:2" ht="12.75" x14ac:dyDescent="0.2">
      <c r="A144" s="3" t="str">
        <f ca="1">IFERROR(__xludf.DUMMYFUNCTION("""COMPUTED_VALUE"""),"Mindgrasp")</f>
        <v>Mindgrasp</v>
      </c>
      <c r="B144" s="5" t="str">
        <f ca="1">IFERROR(__xludf.DUMMYFUNCTION("""COMPUTED_VALUE"""),"Upload files and get instant notes, summaries, Q&amp;A.")</f>
        <v>Upload files and get instant notes, summaries, Q&amp;A.</v>
      </c>
    </row>
    <row r="145" spans="1:2" ht="12.75" x14ac:dyDescent="0.2">
      <c r="A145" s="3" t="str">
        <f ca="1">IFERROR(__xludf.DUMMYFUNCTION("""COMPUTED_VALUE"""),"MindSmith")</f>
        <v>MindSmith</v>
      </c>
      <c r="B145" s="5" t="str">
        <f ca="1">IFERROR(__xludf.DUMMYFUNCTION("""COMPUTED_VALUE"""),"AI microlearning course creator.")</f>
        <v>AI microlearning course creator.</v>
      </c>
    </row>
    <row r="146" spans="1:2" ht="12.75" x14ac:dyDescent="0.2">
      <c r="A146" s="3" t="str">
        <f ca="1">IFERROR(__xludf.DUMMYFUNCTION("""COMPUTED_VALUE"""),"Mixo")</f>
        <v>Mixo</v>
      </c>
      <c r="B146" s="5" t="str">
        <f ca="1">IFERROR(__xludf.DUMMYFUNCTION("""COMPUTED_VALUE"""),"AI startup website and idea generator.")</f>
        <v>AI startup website and idea generator.</v>
      </c>
    </row>
    <row r="147" spans="1:2" ht="12.75" x14ac:dyDescent="0.2">
      <c r="A147" s="3" t="str">
        <f ca="1">IFERROR(__xludf.DUMMYFUNCTION("""COMPUTED_VALUE"""),"Mostly AI")</f>
        <v>Mostly AI</v>
      </c>
      <c r="B147" s="5" t="str">
        <f ca="1">IFERROR(__xludf.DUMMYFUNCTION("""COMPUTED_VALUE"""),"Synthetic data generator for privacy-safe datasets.")</f>
        <v>Synthetic data generator for privacy-safe datasets.</v>
      </c>
    </row>
    <row r="148" spans="1:2" ht="12.75" x14ac:dyDescent="0.2">
      <c r="A148" s="3" t="str">
        <f ca="1">IFERROR(__xludf.DUMMYFUNCTION("""COMPUTED_VALUE"""),"Motion App")</f>
        <v>Motion App</v>
      </c>
      <c r="B148" s="5" t="str">
        <f ca="1">IFERROR(__xludf.DUMMYFUNCTION("""COMPUTED_VALUE"""),"AI scheduling and task automation tool.")</f>
        <v>AI scheduling and task automation tool.</v>
      </c>
    </row>
    <row r="149" spans="1:2" ht="12.75" x14ac:dyDescent="0.2">
      <c r="A149" s="3" t="str">
        <f ca="1">IFERROR(__xludf.DUMMYFUNCTION("""COMPUTED_VALUE"""),"Mubert")</f>
        <v>Mubert</v>
      </c>
      <c r="B149" s="5" t="str">
        <f ca="1">IFERROR(__xludf.DUMMYFUNCTION("""COMPUTED_VALUE"""),"AI-generated royalty-free music tracks.")</f>
        <v>AI-generated royalty-free music tracks.</v>
      </c>
    </row>
    <row r="150" spans="1:2" ht="12.75" x14ac:dyDescent="0.2">
      <c r="A150" s="3" t="str">
        <f ca="1">IFERROR(__xludf.DUMMYFUNCTION("""COMPUTED_VALUE"""),"Murf")</f>
        <v>Murf</v>
      </c>
      <c r="B150" s="5" t="str">
        <f ca="1">IFERROR(__xludf.DUMMYFUNCTION("""COMPUTED_VALUE"""),"Professional AI voiceovers for videos and podcasts.")</f>
        <v>Professional AI voiceovers for videos and podcasts.</v>
      </c>
    </row>
    <row r="151" spans="1:2" ht="12.75" x14ac:dyDescent="0.2">
      <c r="A151" s="3" t="str">
        <f ca="1">IFERROR(__xludf.DUMMYFUNCTION("""COMPUTED_VALUE"""),"Musico")</f>
        <v>Musico</v>
      </c>
      <c r="B151" s="5" t="str">
        <f ca="1">IFERROR(__xludf.DUMMYFUNCTION("""COMPUTED_VALUE"""),"Generative AI music performance engine.")</f>
        <v>Generative AI music performance engine.</v>
      </c>
    </row>
    <row r="152" spans="1:2" ht="12.75" x14ac:dyDescent="0.2">
      <c r="A152" s="3" t="str">
        <f ca="1">IFERROR(__xludf.DUMMYFUNCTION("""COMPUTED_VALUE"""),"Myko AI")</f>
        <v>Myko AI</v>
      </c>
      <c r="B152" s="5" t="str">
        <f ca="1">IFERROR(__xludf.DUMMYFUNCTION("""COMPUTED_VALUE"""),"AI sales assistant for CRM insights and follow-ups.")</f>
        <v>AI sales assistant for CRM insights and follow-ups.</v>
      </c>
    </row>
    <row r="153" spans="1:2" ht="12.75" x14ac:dyDescent="0.2">
      <c r="A153" s="3" t="str">
        <f ca="1">IFERROR(__xludf.DUMMYFUNCTION("""COMPUTED_VALUE"""),"Namelix")</f>
        <v>Namelix</v>
      </c>
      <c r="B153" s="5" t="str">
        <f ca="1">IFERROR(__xludf.DUMMYFUNCTION("""COMPUTED_VALUE"""),"AI business name generator with branding.")</f>
        <v>AI business name generator with branding.</v>
      </c>
    </row>
    <row r="154" spans="1:2" ht="12.75" x14ac:dyDescent="0.2">
      <c r="A154" s="3" t="str">
        <f ca="1">IFERROR(__xludf.DUMMYFUNCTION("""COMPUTED_VALUE"""),"Naturalreaders")</f>
        <v>Naturalreaders</v>
      </c>
      <c r="B154" s="5" t="str">
        <f ca="1">IFERROR(__xludf.DUMMYFUNCTION("""COMPUTED_VALUE"""),"Converts text into natural-sounding speech.")</f>
        <v>Converts text into natural-sounding speech.</v>
      </c>
    </row>
    <row r="155" spans="1:2" ht="12.75" x14ac:dyDescent="0.2">
      <c r="A155" s="3" t="str">
        <f ca="1">IFERROR(__xludf.DUMMYFUNCTION("""COMPUTED_VALUE"""),"Network AI")</f>
        <v>Network AI</v>
      </c>
      <c r="B155" s="5" t="str">
        <f ca="1">IFERROR(__xludf.DUMMYFUNCTION("""COMPUTED_VALUE"""),"AI networking and lead personalization tool.")</f>
        <v>AI networking and lead personalization tool.</v>
      </c>
    </row>
    <row r="156" spans="1:2" ht="12.75" x14ac:dyDescent="0.2">
      <c r="A156" s="3" t="str">
        <f ca="1">IFERROR(__xludf.DUMMYFUNCTION("""COMPUTED_VALUE"""),"Neural Love")</f>
        <v>Neural Love</v>
      </c>
      <c r="B156" s="5" t="str">
        <f ca="1">IFERROR(__xludf.DUMMYFUNCTION("""COMPUTED_VALUE"""),"Enhances and restores images and videos.")</f>
        <v>Enhances and restores images and videos.</v>
      </c>
    </row>
    <row r="157" spans="1:2" ht="12.75" x14ac:dyDescent="0.2">
      <c r="A157" s="3" t="str">
        <f ca="1">IFERROR(__xludf.DUMMYFUNCTION("""COMPUTED_VALUE"""),"Neuroflash")</f>
        <v>Neuroflash</v>
      </c>
      <c r="B157" s="5" t="str">
        <f ca="1">IFERROR(__xludf.DUMMYFUNCTION("""COMPUTED_VALUE"""),"AI copywriting and brand content generator.")</f>
        <v>AI copywriting and brand content generator.</v>
      </c>
    </row>
    <row r="158" spans="1:2" ht="12.75" x14ac:dyDescent="0.2">
      <c r="A158" s="3" t="str">
        <f ca="1">IFERROR(__xludf.DUMMYFUNCTION("""COMPUTED_VALUE"""),"NightCafe")</f>
        <v>NightCafe</v>
      </c>
      <c r="B158" s="5" t="str">
        <f ca="1">IFERROR(__xludf.DUMMYFUNCTION("""COMPUTED_VALUE"""),"AI art generator with multiple styles/models.")</f>
        <v>AI art generator with multiple styles/models.</v>
      </c>
    </row>
    <row r="159" spans="1:2" ht="12.75" x14ac:dyDescent="0.2">
      <c r="A159" s="3" t="str">
        <f ca="1">IFERROR(__xludf.DUMMYFUNCTION("""COMPUTED_VALUE"""),"Notably")</f>
        <v>Notably</v>
      </c>
      <c r="B159" s="5" t="str">
        <f ca="1">IFERROR(__xludf.DUMMYFUNCTION("""COMPUTED_VALUE"""),"AI research note-taking and insights tool.")</f>
        <v>AI research note-taking and insights tool.</v>
      </c>
    </row>
    <row r="160" spans="1:2" ht="12.75" x14ac:dyDescent="0.2">
      <c r="A160" s="3" t="str">
        <f ca="1">IFERROR(__xludf.DUMMYFUNCTION("""COMPUTED_VALUE"""),"Notion AI")</f>
        <v>Notion AI</v>
      </c>
      <c r="B160" s="5" t="str">
        <f ca="1">IFERROR(__xludf.DUMMYFUNCTION("""COMPUTED_VALUE"""),"AI assistant built into Notion for writing and tasks.")</f>
        <v>AI assistant built into Notion for writing and tasks.</v>
      </c>
    </row>
    <row r="161" spans="1:2" ht="12.75" x14ac:dyDescent="0.2">
      <c r="A161" s="3" t="str">
        <f ca="1">IFERROR(__xludf.DUMMYFUNCTION("""COMPUTED_VALUE"""),"NovelAI")</f>
        <v>NovelAI</v>
      </c>
      <c r="B161" s="5" t="str">
        <f ca="1">IFERROR(__xludf.DUMMYFUNCTION("""COMPUTED_VALUE"""),"AI story writing and image generation platform.")</f>
        <v>AI story writing and image generation platform.</v>
      </c>
    </row>
    <row r="162" spans="1:2" ht="12.75" x14ac:dyDescent="0.2">
      <c r="A162" s="3" t="str">
        <f ca="1">IFERROR(__xludf.DUMMYFUNCTION("""COMPUTED_VALUE"""),"Originality AI")</f>
        <v>Originality AI</v>
      </c>
      <c r="B162" s="5" t="str">
        <f ca="1">IFERROR(__xludf.DUMMYFUNCTION("""COMPUTED_VALUE"""),"Detects AI-written text and checks plagiarism.")</f>
        <v>Detects AI-written text and checks plagiarism.</v>
      </c>
    </row>
    <row r="163" spans="1:2" ht="12.75" x14ac:dyDescent="0.2">
      <c r="A163" s="3" t="str">
        <f ca="1">IFERROR(__xludf.DUMMYFUNCTION("""COMPUTED_VALUE"""),"Otter")</f>
        <v>Otter</v>
      </c>
      <c r="B163" s="5" t="str">
        <f ca="1">IFERROR(__xludf.DUMMYFUNCTION("""COMPUTED_VALUE"""),"Live AI meeting transcription and collaboration.")</f>
        <v>Live AI meeting transcription and collaboration.</v>
      </c>
    </row>
    <row r="164" spans="1:2" ht="12.75" x14ac:dyDescent="0.2">
      <c r="A164" s="3" t="str">
        <f ca="1">IFERROR(__xludf.DUMMYFUNCTION("""COMPUTED_VALUE"""),"Papercup")</f>
        <v>Papercup</v>
      </c>
      <c r="B164" s="5" t="str">
        <f ca="1">IFERROR(__xludf.DUMMYFUNCTION("""COMPUTED_VALUE"""),"AI video dubbing with human-like voices.")</f>
        <v>AI video dubbing with human-like voices.</v>
      </c>
    </row>
    <row r="165" spans="1:2" ht="12.75" x14ac:dyDescent="0.2">
      <c r="A165" s="3" t="str">
        <f ca="1">IFERROR(__xludf.DUMMYFUNCTION("""COMPUTED_VALUE"""),"Papermark")</f>
        <v>Papermark</v>
      </c>
      <c r="B165" s="5" t="str">
        <f ca="1">IFERROR(__xludf.DUMMYFUNCTION("""COMPUTED_VALUE"""),"Secure document sharing with AI insights.")</f>
        <v>Secure document sharing with AI insights.</v>
      </c>
    </row>
    <row r="166" spans="1:2" ht="12.75" x14ac:dyDescent="0.2">
      <c r="A166" s="3" t="str">
        <f ca="1">IFERROR(__xludf.DUMMYFUNCTION("""COMPUTED_VALUE"""),"Pepper Content")</f>
        <v>Pepper Content</v>
      </c>
      <c r="B166" s="5" t="str">
        <f ca="1">IFERROR(__xludf.DUMMYFUNCTION("""COMPUTED_VALUE"""),"AI + human content creation services.")</f>
        <v>AI + human content creation services.</v>
      </c>
    </row>
    <row r="167" spans="1:2" ht="12.75" x14ac:dyDescent="0.2">
      <c r="A167" s="3" t="str">
        <f ca="1">IFERROR(__xludf.DUMMYFUNCTION("""COMPUTED_VALUE"""),"Perplexity")</f>
        <v>Perplexity</v>
      </c>
      <c r="B167" s="5" t="str">
        <f ca="1">IFERROR(__xludf.DUMMYFUNCTION("""COMPUTED_VALUE"""),"AI search engine with cited, real-time answers.")</f>
        <v>AI search engine with cited, real-time answers.</v>
      </c>
    </row>
    <row r="168" spans="1:2" ht="12.75" x14ac:dyDescent="0.2">
      <c r="A168" s="3" t="str">
        <f ca="1">IFERROR(__xludf.DUMMYFUNCTION("""COMPUTED_VALUE"""),"Perplexity Pages")</f>
        <v>Perplexity Pages</v>
      </c>
      <c r="B168" s="5" t="str">
        <f ca="1">IFERROR(__xludf.DUMMYFUNCTION("""COMPUTED_VALUE"""),"Creates polished research pages from queries.")</f>
        <v>Creates polished research pages from queries.</v>
      </c>
    </row>
    <row r="169" spans="1:2" ht="12.75" x14ac:dyDescent="0.2">
      <c r="A169" s="3" t="str">
        <f ca="1">IFERROR(__xludf.DUMMYFUNCTION("""COMPUTED_VALUE"""),"Phind")</f>
        <v>Phind</v>
      </c>
      <c r="B169" s="5" t="str">
        <f ca="1">IFERROR(__xludf.DUMMYFUNCTION("""COMPUTED_VALUE"""),"AI search engine designed for developers.")</f>
        <v>AI search engine designed for developers.</v>
      </c>
    </row>
    <row r="170" spans="1:2" ht="12.75" x14ac:dyDescent="0.2">
      <c r="A170" s="3" t="str">
        <f ca="1">IFERROR(__xludf.DUMMYFUNCTION("""COMPUTED_VALUE"""),"PhotoRoom")</f>
        <v>PhotoRoom</v>
      </c>
      <c r="B170" s="5" t="str">
        <f ca="1">IFERROR(__xludf.DUMMYFUNCTION("""COMPUTED_VALUE"""),"AI-powered platform for photo editing.")</f>
        <v>AI-powered platform for photo editing.</v>
      </c>
    </row>
    <row r="171" spans="1:2" ht="12.75" x14ac:dyDescent="0.2">
      <c r="A171" s="3" t="str">
        <f ca="1">IFERROR(__xludf.DUMMYFUNCTION("""COMPUTED_VALUE"""),"Pi")</f>
        <v>Pi</v>
      </c>
      <c r="B171" s="5" t="str">
        <f ca="1">IFERROR(__xludf.DUMMYFUNCTION("""COMPUTED_VALUE"""),"Friendly, conversational personal AI companion.")</f>
        <v>Friendly, conversational personal AI companion.</v>
      </c>
    </row>
    <row r="172" spans="1:2" ht="12.75" x14ac:dyDescent="0.2">
      <c r="A172" s="3" t="str">
        <f ca="1">IFERROR(__xludf.DUMMYFUNCTION("""COMPUTED_VALUE"""),"Pica")</f>
        <v>Pica</v>
      </c>
      <c r="B172" s="5" t="str">
        <f ca="1">IFERROR(__xludf.DUMMYFUNCTION("""COMPUTED_VALUE"""),"AI photo enhancement and retouching.")</f>
        <v>AI photo enhancement and retouching.</v>
      </c>
    </row>
    <row r="173" spans="1:2" ht="12.75" x14ac:dyDescent="0.2">
      <c r="A173" s="3" t="str">
        <f ca="1">IFERROR(__xludf.DUMMYFUNCTION("""COMPUTED_VALUE"""),"Pictory")</f>
        <v>Pictory</v>
      </c>
      <c r="B173" s="5" t="str">
        <f ca="1">IFERROR(__xludf.DUMMYFUNCTION("""COMPUTED_VALUE"""),"Turns long videos or scripts into short shareable clips.")</f>
        <v>Turns long videos or scripts into short shareable clips.</v>
      </c>
    </row>
    <row r="174" spans="1:2" ht="12.75" x14ac:dyDescent="0.2">
      <c r="A174" s="3" t="str">
        <f ca="1">IFERROR(__xludf.DUMMYFUNCTION("""COMPUTED_VALUE"""),"Planable.io")</f>
        <v>Planable.io</v>
      </c>
      <c r="B174" s="5" t="str">
        <f ca="1">IFERROR(__xludf.DUMMYFUNCTION("""COMPUTED_VALUE"""),"Social media planning and collaboration.")</f>
        <v>Social media planning and collaboration.</v>
      </c>
    </row>
    <row r="175" spans="1:2" ht="12.75" x14ac:dyDescent="0.2">
      <c r="A175" s="3" t="str">
        <f ca="1">IFERROR(__xludf.DUMMYFUNCTION("""COMPUTED_VALUE"""),"Play.ht")</f>
        <v>Play.ht</v>
      </c>
      <c r="B175" s="5" t="str">
        <f ca="1">IFERROR(__xludf.DUMMYFUNCTION("""COMPUTED_VALUE"""),"AI voice generation and TTS.")</f>
        <v>AI voice generation and TTS.</v>
      </c>
    </row>
    <row r="176" spans="1:2" ht="12.75" x14ac:dyDescent="0.2">
      <c r="A176" s="3" t="str">
        <f ca="1">IFERROR(__xludf.DUMMYFUNCTION("""COMPUTED_VALUE"""),"Podcastle")</f>
        <v>Podcastle</v>
      </c>
      <c r="B176" s="5" t="str">
        <f ca="1">IFERROR(__xludf.DUMMYFUNCTION("""COMPUTED_VALUE"""),"AI podcast recording, editing, and publishing.")</f>
        <v>AI podcast recording, editing, and publishing.</v>
      </c>
    </row>
    <row r="177" spans="1:2" ht="12.75" x14ac:dyDescent="0.2">
      <c r="A177" s="3" t="str">
        <f ca="1">IFERROR(__xludf.DUMMYFUNCTION("""COMPUTED_VALUE"""),"Poe by Quora")</f>
        <v>Poe by Quora</v>
      </c>
      <c r="B177" s="5" t="str">
        <f ca="1">IFERROR(__xludf.DUMMYFUNCTION("""COMPUTED_VALUE"""),"Hub for multiple AI models in one place.")</f>
        <v>Hub for multiple AI models in one place.</v>
      </c>
    </row>
    <row r="178" spans="1:2" ht="12.75" x14ac:dyDescent="0.2">
      <c r="A178" s="3" t="str">
        <f ca="1">IFERROR(__xludf.DUMMYFUNCTION("""COMPUTED_VALUE"""),"Poised")</f>
        <v>Poised</v>
      </c>
      <c r="B178" s="5" t="str">
        <f ca="1">IFERROR(__xludf.DUMMYFUNCTION("""COMPUTED_VALUE"""),"AI speech coach for meetings and presentations.")</f>
        <v>AI speech coach for meetings and presentations.</v>
      </c>
    </row>
    <row r="179" spans="1:2" ht="12.75" x14ac:dyDescent="0.2">
      <c r="A179" s="3" t="str">
        <f ca="1">IFERROR(__xludf.DUMMYFUNCTION("""COMPUTED_VALUE"""),"Predis")</f>
        <v>Predis</v>
      </c>
      <c r="B179" s="5" t="str">
        <f ca="1">IFERROR(__xludf.DUMMYFUNCTION("""COMPUTED_VALUE"""),"Creates social media posts, captions, and creatives.")</f>
        <v>Creates social media posts, captions, and creatives.</v>
      </c>
    </row>
    <row r="180" spans="1:2" ht="12.75" x14ac:dyDescent="0.2">
      <c r="A180" s="3" t="str">
        <f ca="1">IFERROR(__xludf.DUMMYFUNCTION("""COMPUTED_VALUE"""),"Prisma")</f>
        <v>Prisma</v>
      </c>
      <c r="B180" s="5" t="str">
        <f ca="1">IFERROR(__xludf.DUMMYFUNCTION("""COMPUTED_VALUE"""),"Turns photos into stylized artwork.")</f>
        <v>Turns photos into stylized artwork.</v>
      </c>
    </row>
    <row r="181" spans="1:2" ht="12.75" x14ac:dyDescent="0.2">
      <c r="A181" s="3" t="str">
        <f ca="1">IFERROR(__xludf.DUMMYFUNCTION("""COMPUTED_VALUE"""),"Profile Picture AI")</f>
        <v>Profile Picture AI</v>
      </c>
      <c r="B181" s="5" t="str">
        <f ca="1">IFERROR(__xludf.DUMMYFUNCTION("""COMPUTED_VALUE"""),"Generates professional AI headshots.")</f>
        <v>Generates professional AI headshots.</v>
      </c>
    </row>
    <row r="182" spans="1:2" ht="12.75" x14ac:dyDescent="0.2">
      <c r="A182" s="3" t="str">
        <f ca="1">IFERROR(__xludf.DUMMYFUNCTION("""COMPUTED_VALUE"""),"Puzzle Labs")</f>
        <v>Puzzle Labs</v>
      </c>
      <c r="B182" s="5" t="str">
        <f ca="1">IFERROR(__xludf.DUMMYFUNCTION("""COMPUTED_VALUE"""),"Turns content into structured knowledge.")</f>
        <v>Turns content into structured knowledge.</v>
      </c>
    </row>
    <row r="183" spans="1:2" ht="12.75" x14ac:dyDescent="0.2">
      <c r="A183" s="3" t="str">
        <f ca="1">IFERROR(__xludf.DUMMYFUNCTION("""COMPUTED_VALUE"""),"Quickchat AI")</f>
        <v>Quickchat AI</v>
      </c>
      <c r="B183" s="5" t="str">
        <f ca="1">IFERROR(__xludf.DUMMYFUNCTION("""COMPUTED_VALUE"""),"AI chatbot that answers business FAQs automatically.")</f>
        <v>AI chatbot that answers business FAQs automatically.</v>
      </c>
    </row>
    <row r="184" spans="1:2" ht="12.75" x14ac:dyDescent="0.2">
      <c r="A184" s="3" t="str">
        <f ca="1">IFERROR(__xludf.DUMMYFUNCTION("""COMPUTED_VALUE"""),"Quickreply")</f>
        <v>Quickreply</v>
      </c>
      <c r="B184" s="5" t="str">
        <f ca="1">IFERROR(__xludf.DUMMYFUNCTION("""COMPUTED_VALUE"""),"AI that auto-writes replies for messaging.")</f>
        <v>AI that auto-writes replies for messaging.</v>
      </c>
    </row>
    <row r="185" spans="1:2" ht="12.75" x14ac:dyDescent="0.2">
      <c r="A185" s="3" t="str">
        <f ca="1">IFERROR(__xludf.DUMMYFUNCTION("""COMPUTED_VALUE"""),"Quillbot AI")</f>
        <v>Quillbot AI</v>
      </c>
      <c r="B185" s="5" t="str">
        <f ca="1">IFERROR(__xludf.DUMMYFUNCTION("""COMPUTED_VALUE"""),"Paraphrasing and grammar improvement tool.")</f>
        <v>Paraphrasing and grammar improvement tool.</v>
      </c>
    </row>
    <row r="186" spans="1:2" ht="12.75" x14ac:dyDescent="0.2">
      <c r="A186" s="3" t="str">
        <f ca="1">IFERROR(__xludf.DUMMYFUNCTION("""COMPUTED_VALUE"""),"Quinvio AI")</f>
        <v>Quinvio AI</v>
      </c>
      <c r="B186" s="5" t="str">
        <f ca="1">IFERROR(__xludf.DUMMYFUNCTION("""COMPUTED_VALUE"""),"Creates animated explainer videos.")</f>
        <v>Creates animated explainer videos.</v>
      </c>
    </row>
    <row r="187" spans="1:2" ht="12.75" x14ac:dyDescent="0.2">
      <c r="A187" s="3" t="str">
        <f ca="1">IFERROR(__xludf.DUMMYFUNCTION("""COMPUTED_VALUE"""),"Quso")</f>
        <v>Quso</v>
      </c>
      <c r="B187" s="5" t="str">
        <f ca="1">IFERROR(__xludf.DUMMYFUNCTION("""COMPUTED_VALUE"""),"AI generator for social ads and marketing creatives.")</f>
        <v>AI generator for social ads and marketing creatives.</v>
      </c>
    </row>
    <row r="188" spans="1:2" ht="12.75" x14ac:dyDescent="0.2">
      <c r="A188" s="3" t="str">
        <f ca="1">IFERROR(__xludf.DUMMYFUNCTION("""COMPUTED_VALUE"""),"Rawshorts")</f>
        <v>Rawshorts</v>
      </c>
      <c r="B188" s="5" t="str">
        <f ca="1">IFERROR(__xludf.DUMMYFUNCTION("""COMPUTED_VALUE"""),"Creates animated explainer videos quickly.")</f>
        <v>Creates animated explainer videos quickly.</v>
      </c>
    </row>
    <row r="189" spans="1:2" ht="12.75" x14ac:dyDescent="0.2">
      <c r="A189" s="3" t="str">
        <f ca="1">IFERROR(__xludf.DUMMYFUNCTION("""COMPUTED_VALUE"""),"Recast Studio")</f>
        <v>Recast Studio</v>
      </c>
      <c r="B189" s="5" t="str">
        <f ca="1">IFERROR(__xludf.DUMMYFUNCTION("""COMPUTED_VALUE"""),"Converts long videos into short social clips.")</f>
        <v>Converts long videos into short social clips.</v>
      </c>
    </row>
    <row r="190" spans="1:2" ht="12.75" x14ac:dyDescent="0.2">
      <c r="A190" s="3" t="str">
        <f ca="1">IFERROR(__xludf.DUMMYFUNCTION("""COMPUTED_VALUE"""),"Reclaim")</f>
        <v>Reclaim</v>
      </c>
      <c r="B190" s="5" t="str">
        <f ca="1">IFERROR(__xludf.DUMMYFUNCTION("""COMPUTED_VALUE"""),"AI scheduling and calendar automation.")</f>
        <v>AI scheduling and calendar automation.</v>
      </c>
    </row>
    <row r="191" spans="1:2" ht="12.75" x14ac:dyDescent="0.2">
      <c r="A191" s="3" t="str">
        <f ca="1">IFERROR(__xludf.DUMMYFUNCTION("""COMPUTED_VALUE"""),"Recraft")</f>
        <v>Recraft</v>
      </c>
      <c r="B191" s="5" t="str">
        <f ca="1">IFERROR(__xludf.DUMMYFUNCTION("""COMPUTED_VALUE"""),"AI design tool for icons, images, and brand assets.")</f>
        <v>AI design tool for icons, images, and brand assets.</v>
      </c>
    </row>
    <row r="192" spans="1:2" ht="12.75" x14ac:dyDescent="0.2">
      <c r="A192" s="3" t="str">
        <f ca="1">IFERROR(__xludf.DUMMYFUNCTION("""COMPUTED_VALUE"""),"Remesh")</f>
        <v>Remesh</v>
      </c>
      <c r="B192" s="5" t="str">
        <f ca="1">IFERROR(__xludf.DUMMYFUNCTION("""COMPUTED_VALUE"""),"AI platform for real-time audience insights.")</f>
        <v>AI platform for real-time audience insights.</v>
      </c>
    </row>
    <row r="193" spans="1:2" ht="12.75" x14ac:dyDescent="0.2">
      <c r="A193" s="3" t="str">
        <f ca="1">IFERROR(__xludf.DUMMYFUNCTION("""COMPUTED_VALUE"""),"Replicate")</f>
        <v>Replicate</v>
      </c>
      <c r="B193" s="5" t="str">
        <f ca="1">IFERROR(__xludf.DUMMYFUNCTION("""COMPUTED_VALUE"""),"Run and deploy open-source AI models.")</f>
        <v>Run and deploy open-source AI models.</v>
      </c>
    </row>
    <row r="194" spans="1:2" ht="12.75" x14ac:dyDescent="0.2">
      <c r="A194" s="3" t="str">
        <f ca="1">IFERROR(__xludf.DUMMYFUNCTION("""COMPUTED_VALUE"""),"Replika")</f>
        <v>Replika</v>
      </c>
      <c r="B194" s="5" t="str">
        <f ca="1">IFERROR(__xludf.DUMMYFUNCTION("""COMPUTED_VALUE"""),"AI companion for chat and emotional support.")</f>
        <v>AI companion for chat and emotional support.</v>
      </c>
    </row>
    <row r="195" spans="1:2" ht="12.75" x14ac:dyDescent="0.2">
      <c r="A195" s="3" t="str">
        <f ca="1">IFERROR(__xludf.DUMMYFUNCTION("""COMPUTED_VALUE"""),"Replit")</f>
        <v>Replit</v>
      </c>
      <c r="B195" s="5" t="str">
        <f ca="1">IFERROR(__xludf.DUMMYFUNCTION("""COMPUTED_VALUE"""),"Collaborative coding with AI assistance.")</f>
        <v>Collaborative coding with AI assistance.</v>
      </c>
    </row>
    <row r="196" spans="1:2" ht="12.75" x14ac:dyDescent="0.2">
      <c r="A196" s="3" t="str">
        <f ca="1">IFERROR(__xludf.DUMMYFUNCTION("""COMPUTED_VALUE"""),"Reply IO")</f>
        <v>Reply IO</v>
      </c>
      <c r="B196" s="5" t="str">
        <f ca="1">IFERROR(__xludf.DUMMYFUNCTION("""COMPUTED_VALUE"""),"AI-powered email outreach and sequences.")</f>
        <v>AI-powered email outreach and sequences.</v>
      </c>
    </row>
    <row r="197" spans="1:2" ht="12.75" x14ac:dyDescent="0.2">
      <c r="A197" s="3" t="str">
        <f ca="1">IFERROR(__xludf.DUMMYFUNCTION("""COMPUTED_VALUE"""),"Repurpose IO")</f>
        <v>Repurpose IO</v>
      </c>
      <c r="B197" s="5" t="str">
        <f ca="1">IFERROR(__xludf.DUMMYFUNCTION("""COMPUTED_VALUE"""),"Automatically repurposes videos across platforms.")</f>
        <v>Automatically repurposes videos across platforms.</v>
      </c>
    </row>
    <row r="198" spans="1:2" ht="12.75" x14ac:dyDescent="0.2">
      <c r="A198" s="3" t="str">
        <f ca="1">IFERROR(__xludf.DUMMYFUNCTION("""COMPUTED_VALUE"""),"Resemble AI")</f>
        <v>Resemble AI</v>
      </c>
      <c r="B198" s="5" t="str">
        <f ca="1">IFERROR(__xludf.DUMMYFUNCTION("""COMPUTED_VALUE"""),"Creates custom AI voices and clones.")</f>
        <v>Creates custom AI voices and clones.</v>
      </c>
    </row>
    <row r="199" spans="1:2" ht="12.75" x14ac:dyDescent="0.2">
      <c r="A199" s="3" t="str">
        <f ca="1">IFERROR(__xludf.DUMMYFUNCTION("""COMPUTED_VALUE"""),"Rewind")</f>
        <v>Rewind</v>
      </c>
      <c r="B199" s="5" t="str">
        <f ca="1">IFERROR(__xludf.DUMMYFUNCTION("""COMPUTED_VALUE"""),"AI memory tool that records and searches your screen.")</f>
        <v>AI memory tool that records and searches your screen.</v>
      </c>
    </row>
    <row r="200" spans="1:2" ht="12.75" x14ac:dyDescent="0.2">
      <c r="A200" s="3" t="str">
        <f ca="1">IFERROR(__xludf.DUMMYFUNCTION("""COMPUTED_VALUE"""),"Runway ML")</f>
        <v>Runway ML</v>
      </c>
      <c r="B200" s="5" t="str">
        <f ca="1">IFERROR(__xludf.DUMMYFUNCTION("""COMPUTED_VALUE"""),"AI video editing and generative tools.")</f>
        <v>AI video editing and generative tools.</v>
      </c>
    </row>
    <row r="201" spans="1:2" ht="12.75" x14ac:dyDescent="0.2">
      <c r="A201" s="3" t="str">
        <f ca="1">IFERROR(__xludf.DUMMYFUNCTION("""COMPUTED_VALUE"""),"Rytr")</f>
        <v>Rytr</v>
      </c>
      <c r="B201" s="5" t="str">
        <f ca="1">IFERROR(__xludf.DUMMYFUNCTION("""COMPUTED_VALUE"""),"Lightweight AI writing assistant.")</f>
        <v>Lightweight AI writing assistant.</v>
      </c>
    </row>
    <row r="202" spans="1:2" ht="12.75" x14ac:dyDescent="0.2">
      <c r="A202" s="3" t="str">
        <f ca="1">IFERROR(__xludf.DUMMYFUNCTION("""COMPUTED_VALUE"""),"Scholarcy")</f>
        <v>Scholarcy</v>
      </c>
      <c r="B202" s="5" t="str">
        <f ca="1">IFERROR(__xludf.DUMMYFUNCTION("""COMPUTED_VALUE"""),"Summarizes academic papers and research.")</f>
        <v>Summarizes academic papers and research.</v>
      </c>
    </row>
    <row r="203" spans="1:2" ht="12.75" x14ac:dyDescent="0.2">
      <c r="A203" s="3" t="str">
        <f ca="1">IFERROR(__xludf.DUMMYFUNCTION("""COMPUTED_VALUE"""),"Scribbly")</f>
        <v>Scribbly</v>
      </c>
      <c r="B203" s="5" t="str">
        <f ca="1">IFERROR(__xludf.DUMMYFUNCTION("""COMPUTED_VALUE"""),"AI email writing assistant.")</f>
        <v>AI email writing assistant.</v>
      </c>
    </row>
    <row r="204" spans="1:2" ht="12.75" x14ac:dyDescent="0.2">
      <c r="A204" s="3" t="str">
        <f ca="1">IFERROR(__xludf.DUMMYFUNCTION("""COMPUTED_VALUE"""),"Seamless AI")</f>
        <v>Seamless AI</v>
      </c>
      <c r="B204" s="5" t="str">
        <f ca="1">IFERROR(__xludf.DUMMYFUNCTION("""COMPUTED_VALUE"""),"Sales leads finder and enrichment tool.")</f>
        <v>Sales leads finder and enrichment tool.</v>
      </c>
    </row>
    <row r="205" spans="1:2" ht="12.75" x14ac:dyDescent="0.2">
      <c r="A205" s="3" t="str">
        <f ca="1">IFERROR(__xludf.DUMMYFUNCTION("""COMPUTED_VALUE"""),"Sendpotion")</f>
        <v>Sendpotion</v>
      </c>
      <c r="B205" s="5" t="str">
        <f ca="1">IFERROR(__xludf.DUMMYFUNCTION("""COMPUTED_VALUE"""),"Personalized AI video outreach.")</f>
        <v>Personalized AI video outreach.</v>
      </c>
    </row>
    <row r="206" spans="1:2" ht="12.75" x14ac:dyDescent="0.2">
      <c r="A206" s="3" t="str">
        <f ca="1">IFERROR(__xludf.DUMMYFUNCTION("""COMPUTED_VALUE"""),"SEO AI")</f>
        <v>SEO AI</v>
      </c>
      <c r="B206" s="5" t="str">
        <f ca="1">IFERROR(__xludf.DUMMYFUNCTION("""COMPUTED_VALUE"""),"Generates SEO-optimized content instantly.")</f>
        <v>Generates SEO-optimized content instantly.</v>
      </c>
    </row>
    <row r="207" spans="1:2" ht="12.75" x14ac:dyDescent="0.2">
      <c r="A207" s="3" t="str">
        <f ca="1">IFERROR(__xludf.DUMMYFUNCTION("""COMPUTED_VALUE"""),"Sider")</f>
        <v>Sider</v>
      </c>
      <c r="B207" s="5" t="str">
        <f ca="1">IFERROR(__xludf.DUMMYFUNCTION("""COMPUTED_VALUE"""),"AI sidebar assistant for any website.")</f>
        <v>AI sidebar assistant for any website.</v>
      </c>
    </row>
    <row r="208" spans="1:2" ht="12.75" x14ac:dyDescent="0.2">
      <c r="A208" s="3" t="str">
        <f ca="1">IFERROR(__xludf.DUMMYFUNCTION("""COMPUTED_VALUE"""),"Simplified")</f>
        <v>Simplified</v>
      </c>
      <c r="B208" s="5" t="str">
        <f ca="1">IFERROR(__xludf.DUMMYFUNCTION("""COMPUTED_VALUE"""),"All-in-one AI content, design, and video tool.")</f>
        <v>All-in-one AI content, design, and video tool.</v>
      </c>
    </row>
    <row r="209" spans="1:2" ht="12.75" x14ac:dyDescent="0.2">
      <c r="A209" s="3" t="str">
        <f ca="1">IFERROR(__xludf.DUMMYFUNCTION("""COMPUTED_VALUE"""),"Simular AI")</f>
        <v>Simular AI</v>
      </c>
      <c r="B209" s="5" t="str">
        <f ca="1">IFERROR(__xludf.DUMMYFUNCTION("""COMPUTED_VALUE"""),"AI product mockups and prototypes.")</f>
        <v>AI product mockups and prototypes.</v>
      </c>
    </row>
    <row r="210" spans="1:2" ht="12.75" x14ac:dyDescent="0.2">
      <c r="A210" s="3" t="str">
        <f ca="1">IFERROR(__xludf.DUMMYFUNCTION("""COMPUTED_VALUE"""),"Skipit AI")</f>
        <v>Skipit AI</v>
      </c>
      <c r="B210" s="5" t="str">
        <f ca="1">IFERROR(__xludf.DUMMYFUNCTION("""COMPUTED_VALUE"""),"Summarizes videos and pages quickly.")</f>
        <v>Summarizes videos and pages quickly.</v>
      </c>
    </row>
    <row r="211" spans="1:2" ht="12.75" x14ac:dyDescent="0.2">
      <c r="A211" s="3" t="str">
        <f ca="1">IFERROR(__xludf.DUMMYFUNCTION("""COMPUTED_VALUE"""),"Slides AI")</f>
        <v>Slides AI</v>
      </c>
      <c r="B211" s="5" t="str">
        <f ca="1">IFERROR(__xludf.DUMMYFUNCTION("""COMPUTED_VALUE"""),"Turns text into ready-made presentations.")</f>
        <v>Turns text into ready-made presentations.</v>
      </c>
    </row>
    <row r="212" spans="1:2" ht="12.75" x14ac:dyDescent="0.2">
      <c r="A212" s="3" t="str">
        <f ca="1">IFERROR(__xludf.DUMMYFUNCTION("""COMPUTED_VALUE"""),"Smartly")</f>
        <v>Smartly</v>
      </c>
      <c r="B212" s="5" t="str">
        <f ca="1">IFERROR(__xludf.DUMMYFUNCTION("""COMPUTED_VALUE"""),"AI platform for ad creative optimization.")</f>
        <v>AI platform for ad creative optimization.</v>
      </c>
    </row>
    <row r="213" spans="1:2" ht="12.75" x14ac:dyDescent="0.2">
      <c r="A213" s="3" t="str">
        <f ca="1">IFERROR(__xludf.DUMMYFUNCTION("""COMPUTED_VALUE"""),"Social Comments GPT")</f>
        <v>Social Comments GPT</v>
      </c>
      <c r="B213" s="5" t="str">
        <f ca="1">IFERROR(__xludf.DUMMYFUNCTION("""COMPUTED_VALUE"""),"Auto-generates comments for posts.")</f>
        <v>Auto-generates comments for posts.</v>
      </c>
    </row>
    <row r="214" spans="1:2" ht="12.75" x14ac:dyDescent="0.2">
      <c r="A214" s="3" t="str">
        <f ca="1">IFERROR(__xludf.DUMMYFUNCTION("""COMPUTED_VALUE"""),"Soundful")</f>
        <v>Soundful</v>
      </c>
      <c r="B214" s="5" t="str">
        <f ca="1">IFERROR(__xludf.DUMMYFUNCTION("""COMPUTED_VALUE"""),"AI music generator for creators.")</f>
        <v>AI music generator for creators.</v>
      </c>
    </row>
    <row r="215" spans="1:2" ht="12.75" x14ac:dyDescent="0.2">
      <c r="A215" s="3" t="str">
        <f ca="1">IFERROR(__xludf.DUMMYFUNCTION("""COMPUTED_VALUE"""),"Soundraw")</f>
        <v>Soundraw</v>
      </c>
      <c r="B215" s="5" t="str">
        <f ca="1">IFERROR(__xludf.DUMMYFUNCTION("""COMPUTED_VALUE"""),"Generates custom royalty-free tracks.")</f>
        <v>Generates custom royalty-free tracks.</v>
      </c>
    </row>
    <row r="216" spans="1:2" ht="12.75" x14ac:dyDescent="0.2">
      <c r="A216" s="3" t="str">
        <f ca="1">IFERROR(__xludf.DUMMYFUNCTION("""COMPUTED_VALUE"""),"Speechelo")</f>
        <v>Speechelo</v>
      </c>
      <c r="B216" s="5" t="str">
        <f ca="1">IFERROR(__xludf.DUMMYFUNCTION("""COMPUTED_VALUE"""),"Converts text to realistic voiceovers.")</f>
        <v>Converts text to realistic voiceovers.</v>
      </c>
    </row>
    <row r="217" spans="1:2" ht="12.75" x14ac:dyDescent="0.2">
      <c r="A217" s="3" t="str">
        <f ca="1">IFERROR(__xludf.DUMMYFUNCTION("""COMPUTED_VALUE"""),"Speechify")</f>
        <v>Speechify</v>
      </c>
      <c r="B217" s="5" t="str">
        <f ca="1">IFERROR(__xludf.DUMMYFUNCTION("""COMPUTED_VALUE"""),"Popular text-to-speech reader.")</f>
        <v>Popular text-to-speech reader.</v>
      </c>
    </row>
    <row r="218" spans="1:2" ht="12.75" x14ac:dyDescent="0.2">
      <c r="A218" s="3" t="str">
        <f ca="1">IFERROR(__xludf.DUMMYFUNCTION("""COMPUTED_VALUE"""),"Speechmatics")</f>
        <v>Speechmatics</v>
      </c>
      <c r="B218" s="5" t="str">
        <f ca="1">IFERROR(__xludf.DUMMYFUNCTION("""COMPUTED_VALUE"""),"High-accuracy speech-to-text engine.")</f>
        <v>High-accuracy speech-to-text engine.</v>
      </c>
    </row>
    <row r="219" spans="1:2" ht="12.75" x14ac:dyDescent="0.2">
      <c r="A219" s="3" t="str">
        <f ca="1">IFERROR(__xludf.DUMMYFUNCTION("""COMPUTED_VALUE"""),"Stable Diffusion Web")</f>
        <v>Stable Diffusion Web</v>
      </c>
      <c r="B219" s="5" t="str">
        <f ca="1">IFERROR(__xludf.DUMMYFUNCTION("""COMPUTED_VALUE"""),"Web version of Stable Diffusion image generator.")</f>
        <v>Web version of Stable Diffusion image generator.</v>
      </c>
    </row>
    <row r="220" spans="1:2" ht="12.75" x14ac:dyDescent="0.2">
      <c r="A220" s="3" t="str">
        <f ca="1">IFERROR(__xludf.DUMMYFUNCTION("""COMPUTED_VALUE"""),"Steve Ai")</f>
        <v>Steve Ai</v>
      </c>
      <c r="B220" s="5" t="str">
        <f ca="1">IFERROR(__xludf.DUMMYFUNCTION("""COMPUTED_VALUE"""),"Creates animated videos from scripts.")</f>
        <v>Creates animated videos from scripts.</v>
      </c>
    </row>
    <row r="221" spans="1:2" ht="12.75" x14ac:dyDescent="0.2">
      <c r="A221" s="3" t="str">
        <f ca="1">IFERROR(__xludf.DUMMYFUNCTION("""COMPUTED_VALUE"""),"StockGPT")</f>
        <v>StockGPT</v>
      </c>
      <c r="B221" s="5" t="str">
        <f ca="1">IFERROR(__xludf.DUMMYFUNCTION("""COMPUTED_VALUE"""),"AI search engine for company earnings call data.")</f>
        <v>AI search engine for company earnings call data.</v>
      </c>
    </row>
    <row r="222" spans="1:2" ht="12.75" x14ac:dyDescent="0.2">
      <c r="A222" s="3" t="str">
        <f ca="1">IFERROR(__xludf.DUMMYFUNCTION("""COMPUTED_VALUE"""),"Sudowrite")</f>
        <v>Sudowrite</v>
      </c>
      <c r="B222" s="5" t="str">
        <f ca="1">IFERROR(__xludf.DUMMYFUNCTION("""COMPUTED_VALUE"""),"Creative writing assistant for authors.")</f>
        <v>Creative writing assistant for authors.</v>
      </c>
    </row>
    <row r="223" spans="1:2" ht="12.75" x14ac:dyDescent="0.2">
      <c r="A223" s="3" t="str">
        <f ca="1">IFERROR(__xludf.DUMMYFUNCTION("""COMPUTED_VALUE"""),"Superb AI")</f>
        <v>Superb AI</v>
      </c>
      <c r="B223" s="5" t="str">
        <f ca="1">IFERROR(__xludf.DUMMYFUNCTION("""COMPUTED_VALUE"""),"AI data labeling and training platform.")</f>
        <v>AI data labeling and training platform.</v>
      </c>
    </row>
    <row r="224" spans="1:2" ht="12.75" x14ac:dyDescent="0.2">
      <c r="A224" s="3" t="str">
        <f ca="1">IFERROR(__xludf.DUMMYFUNCTION("""COMPUTED_VALUE"""),"Superhuman")</f>
        <v>Superhuman</v>
      </c>
      <c r="B224" s="5" t="str">
        <f ca="1">IFERROR(__xludf.DUMMYFUNCTION("""COMPUTED_VALUE"""),"AI email productivity tool.")</f>
        <v>AI email productivity tool.</v>
      </c>
    </row>
    <row r="225" spans="1:2" ht="12.75" x14ac:dyDescent="0.2">
      <c r="A225" s="3" t="str">
        <f ca="1">IFERROR(__xludf.DUMMYFUNCTION("""COMPUTED_VALUE"""),"SuperMeme")</f>
        <v>SuperMeme</v>
      </c>
      <c r="B225" s="5" t="str">
        <f ca="1">IFERROR(__xludf.DUMMYFUNCTION("""COMPUTED_VALUE"""),"Creates memes from text prompts.")</f>
        <v>Creates memes from text prompts.</v>
      </c>
    </row>
    <row r="226" spans="1:2" ht="12.75" x14ac:dyDescent="0.2">
      <c r="A226" s="3" t="str">
        <f ca="1">IFERROR(__xludf.DUMMYFUNCTION("""COMPUTED_VALUE"""),"Surfer SEO")</f>
        <v>Surfer SEO</v>
      </c>
      <c r="B226" s="5" t="str">
        <f ca="1">IFERROR(__xludf.DUMMYFUNCTION("""COMPUTED_VALUE"""),"AI-powered SEO writing and optimization.")</f>
        <v>AI-powered SEO writing and optimization.</v>
      </c>
    </row>
    <row r="227" spans="1:2" ht="12.75" x14ac:dyDescent="0.2">
      <c r="A227" s="3" t="str">
        <f ca="1">IFERROR(__xludf.DUMMYFUNCTION("""COMPUTED_VALUE"""),"Synthesia")</f>
        <v>Synthesia</v>
      </c>
      <c r="B227" s="5" t="str">
        <f ca="1">IFERROR(__xludf.DUMMYFUNCTION("""COMPUTED_VALUE"""),"Creates videos with AI avatars.")</f>
        <v>Creates videos with AI avatars.</v>
      </c>
    </row>
    <row r="228" spans="1:2" ht="12.75" x14ac:dyDescent="0.2">
      <c r="A228" s="3" t="str">
        <f ca="1">IFERROR(__xludf.DUMMYFUNCTION("""COMPUTED_VALUE"""),"Synthesis")</f>
        <v>Synthesis</v>
      </c>
      <c r="B228" s="5" t="str">
        <f ca="1">IFERROR(__xludf.DUMMYFUNCTION("""COMPUTED_VALUE"""),"AI learning platform for kids.")</f>
        <v>AI learning platform for kids.</v>
      </c>
    </row>
    <row r="229" spans="1:2" ht="12.75" x14ac:dyDescent="0.2">
      <c r="A229" s="3" t="str">
        <f ca="1">IFERROR(__xludf.DUMMYFUNCTION("""COMPUTED_VALUE"""),"Synthesys Studio")</f>
        <v>Synthesys Studio</v>
      </c>
      <c r="B229" s="5" t="str">
        <f ca="1">IFERROR(__xludf.DUMMYFUNCTION("""COMPUTED_VALUE"""),"AI voice and avatar video generator.")</f>
        <v>AI voice and avatar video generator.</v>
      </c>
    </row>
    <row r="230" spans="1:2" ht="12.75" x14ac:dyDescent="0.2">
      <c r="A230" s="3" t="str">
        <f ca="1">IFERROR(__xludf.DUMMYFUNCTION("""COMPUTED_VALUE"""),"Tability AI")</f>
        <v>Tability AI</v>
      </c>
      <c r="B230" s="5" t="str">
        <f ca="1">IFERROR(__xludf.DUMMYFUNCTION("""COMPUTED_VALUE"""),"AI OKR planning and tracking.")</f>
        <v>AI OKR planning and tracking.</v>
      </c>
    </row>
    <row r="231" spans="1:2" ht="12.75" x14ac:dyDescent="0.2">
      <c r="A231" s="3" t="str">
        <f ca="1">IFERROR(__xludf.DUMMYFUNCTION("""COMPUTED_VALUE"""),"Targum Video")</f>
        <v>Targum Video</v>
      </c>
      <c r="B231" s="5" t="str">
        <f ca="1">IFERROR(__xludf.DUMMYFUNCTION("""COMPUTED_VALUE"""),"AI video translation and dubbing.")</f>
        <v>AI video translation and dubbing.</v>
      </c>
    </row>
    <row r="232" spans="1:2" ht="12.75" x14ac:dyDescent="0.2">
      <c r="A232" s="3" t="str">
        <f ca="1">IFERROR(__xludf.DUMMYFUNCTION("""COMPUTED_VALUE"""),"Taskade")</f>
        <v>Taskade</v>
      </c>
      <c r="B232" s="5" t="str">
        <f ca="1">IFERROR(__xludf.DUMMYFUNCTION("""COMPUTED_VALUE"""),"AI workspace for tasks, notes, and mind maps.")</f>
        <v>AI workspace for tasks, notes, and mind maps.</v>
      </c>
    </row>
    <row r="233" spans="1:2" ht="12.75" x14ac:dyDescent="0.2">
      <c r="A233" s="3" t="str">
        <f ca="1">IFERROR(__xludf.DUMMYFUNCTION("""COMPUTED_VALUE"""),"Taskade AI")</f>
        <v>Taskade AI</v>
      </c>
      <c r="B233" s="5" t="str">
        <f ca="1">IFERROR(__xludf.DUMMYFUNCTION("""COMPUTED_VALUE"""),"Enhanced Taskade features with AI commands.")</f>
        <v>Enhanced Taskade features with AI commands.</v>
      </c>
    </row>
    <row r="234" spans="1:2" ht="12.75" x14ac:dyDescent="0.2">
      <c r="A234" s="3" t="str">
        <f ca="1">IFERROR(__xludf.DUMMYFUNCTION("""COMPUTED_VALUE"""),"The Oasis")</f>
        <v>The Oasis</v>
      </c>
      <c r="B234" s="5" t="str">
        <f ca="1">IFERROR(__xludf.DUMMYFUNCTION("""COMPUTED_VALUE"""),"AI-generated 3D avatars and worlds.")</f>
        <v>AI-generated 3D avatars and worlds.</v>
      </c>
    </row>
    <row r="235" spans="1:2" ht="12.75" x14ac:dyDescent="0.2">
      <c r="A235" s="3" t="str">
        <f ca="1">IFERROR(__xludf.DUMMYFUNCTION("""COMPUTED_VALUE"""),"Timebolt")</f>
        <v>Timebolt</v>
      </c>
      <c r="B235" s="5" t="str">
        <f ca="1">IFERROR(__xludf.DUMMYFUNCTION("""COMPUTED_VALUE"""),"Auto-removes silences from videos.")</f>
        <v>Auto-removes silences from videos.</v>
      </c>
    </row>
    <row r="236" spans="1:2" ht="12.75" x14ac:dyDescent="0.2">
      <c r="A236" s="3" t="str">
        <f ca="1">IFERROR(__xludf.DUMMYFUNCTION("""COMPUTED_VALUE"""),"TLDR this")</f>
        <v>TLDR this</v>
      </c>
      <c r="B236" s="5" t="str">
        <f ca="1">IFERROR(__xludf.DUMMYFUNCTION("""COMPUTED_VALUE"""),"Summarize long articles quickly with AI.")</f>
        <v>Summarize long articles quickly with AI.</v>
      </c>
    </row>
    <row r="237" spans="1:2" ht="12.75" x14ac:dyDescent="0.2">
      <c r="A237" s="3" t="str">
        <f ca="1">IFERROR(__xludf.DUMMYFUNCTION("""COMPUTED_VALUE"""),"Trevor AI")</f>
        <v>Trevor AI</v>
      </c>
      <c r="B237" s="5" t="str">
        <f ca="1">IFERROR(__xludf.DUMMYFUNCTION("""COMPUTED_VALUE"""),"AI time-blocking and task scheduling.")</f>
        <v>AI time-blocking and task scheduling.</v>
      </c>
    </row>
    <row r="238" spans="1:2" ht="12.75" x14ac:dyDescent="0.2">
      <c r="A238" s="3" t="str">
        <f ca="1">IFERROR(__xludf.DUMMYFUNCTION("""COMPUTED_VALUE"""),"Tutor AI")</f>
        <v>Tutor AI</v>
      </c>
      <c r="B238" s="5" t="str">
        <f ca="1">IFERROR(__xludf.DUMMYFUNCTION("""COMPUTED_VALUE"""),"Personalized AI tutor for any subject.")</f>
        <v>Personalized AI tutor for any subject.</v>
      </c>
    </row>
    <row r="239" spans="1:2" ht="12.75" x14ac:dyDescent="0.2">
      <c r="A239" s="6" t="str">
        <f ca="1">IFERROR(__xludf.DUMMYFUNCTION("""COMPUTED_VALUE"""),"Twelve Labs")</f>
        <v>Twelve Labs</v>
      </c>
      <c r="B239" s="5" t="str">
        <f ca="1">IFERROR(__xludf.DUMMYFUNCTION("""COMPUTED_VALUE"""),"Video understanding AI via API.")</f>
        <v>Video understanding AI via API.</v>
      </c>
    </row>
    <row r="240" spans="1:2" ht="12.75" x14ac:dyDescent="0.2">
      <c r="A240" s="6" t="str">
        <f ca="1">IFERROR(__xludf.DUMMYFUNCTION("""COMPUTED_VALUE"""),"Typecast")</f>
        <v>Typecast</v>
      </c>
      <c r="B240" s="5" t="str">
        <f ca="1">IFERROR(__xludf.DUMMYFUNCTION("""COMPUTED_VALUE"""),"AI voiceover and avatar video generator.")</f>
        <v>AI voiceover and avatar video generator.</v>
      </c>
    </row>
    <row r="241" spans="1:2" ht="12.75" x14ac:dyDescent="0.2">
      <c r="A241" s="6" t="str">
        <f ca="1">IFERROR(__xludf.DUMMYFUNCTION("""COMPUTED_VALUE"""),"Typing Mind")</f>
        <v>Typing Mind</v>
      </c>
      <c r="B241" s="5" t="str">
        <f ca="1">IFERROR(__xludf.DUMMYFUNCTION("""COMPUTED_VALUE"""),"ChatGPT-style customizable chatbot UI.")</f>
        <v>ChatGPT-style customizable chatbot UI.</v>
      </c>
    </row>
    <row r="242" spans="1:2" ht="12.75" x14ac:dyDescent="0.2">
      <c r="A242" s="6" t="str">
        <f ca="1">IFERROR(__xludf.DUMMYFUNCTION("""COMPUTED_VALUE"""),"UBIAI")</f>
        <v>UBIAI</v>
      </c>
      <c r="B242" s="5" t="str">
        <f ca="1">IFERROR(__xludf.DUMMYFUNCTION("""COMPUTED_VALUE"""),"NLP data annotation tool.")</f>
        <v>NLP data annotation tool.</v>
      </c>
    </row>
    <row r="243" spans="1:2" ht="12.75" x14ac:dyDescent="0.2">
      <c r="A243" s="6" t="str">
        <f ca="1">IFERROR(__xludf.DUMMYFUNCTION("""COMPUTED_VALUE"""),"UiPath")</f>
        <v>UiPath</v>
      </c>
      <c r="B243" s="5" t="str">
        <f ca="1">IFERROR(__xludf.DUMMYFUNCTION("""COMPUTED_VALUE"""),"Leading RPA automation platform.")</f>
        <v>Leading RPA automation platform.</v>
      </c>
    </row>
    <row r="244" spans="1:2" ht="12.75" x14ac:dyDescent="0.2">
      <c r="A244" s="6" t="str">
        <f ca="1">IFERROR(__xludf.DUMMYFUNCTION("""COMPUTED_VALUE"""),"Uizard")</f>
        <v>Uizard</v>
      </c>
      <c r="B244" s="5" t="str">
        <f ca="1">IFERROR(__xludf.DUMMYFUNCTION("""COMPUTED_VALUE"""),"Turns sketches into UI designs.")</f>
        <v>Turns sketches into UI designs.</v>
      </c>
    </row>
    <row r="245" spans="1:2" ht="12.75" x14ac:dyDescent="0.2">
      <c r="A245" s="6" t="str">
        <f ca="1">IFERROR(__xludf.DUMMYFUNCTION("""COMPUTED_VALUE"""),"Unbounce Smart Copy")</f>
        <v>Unbounce Smart Copy</v>
      </c>
      <c r="B245" s="5" t="str">
        <f ca="1">IFERROR(__xludf.DUMMYFUNCTION("""COMPUTED_VALUE"""),"AI copywriting for landing pages.")</f>
        <v>AI copywriting for landing pages.</v>
      </c>
    </row>
    <row r="246" spans="1:2" ht="12.75" x14ac:dyDescent="0.2">
      <c r="A246" s="6" t="str">
        <f ca="1">IFERROR(__xludf.DUMMYFUNCTION("""COMPUTED_VALUE"""),"Veed IO")</f>
        <v>Veed IO</v>
      </c>
      <c r="B246" s="5" t="str">
        <f ca="1">IFERROR(__xludf.DUMMYFUNCTION("""COMPUTED_VALUE"""),"AI-powered video editing suite.")</f>
        <v>AI-powered video editing suite.</v>
      </c>
    </row>
    <row r="247" spans="1:2" ht="12.75" x14ac:dyDescent="0.2">
      <c r="A247" s="6" t="str">
        <f ca="1">IFERROR(__xludf.DUMMYFUNCTION("""COMPUTED_VALUE"""),"Veo2")</f>
        <v>Veo2</v>
      </c>
      <c r="B247" s="5" t="str">
        <f ca="1">IFERROR(__xludf.DUMMYFUNCTION("""COMPUTED_VALUE"""),"Google’s next-gen video generation model.")</f>
        <v>Google’s next-gen video generation model.</v>
      </c>
    </row>
    <row r="248" spans="1:2" ht="12.75" x14ac:dyDescent="0.2">
      <c r="A248" s="6" t="str">
        <f ca="1">IFERROR(__xludf.DUMMYFUNCTION("""COMPUTED_VALUE"""),"vidIQ")</f>
        <v>vidIQ</v>
      </c>
      <c r="B248" s="5" t="str">
        <f ca="1">IFERROR(__xludf.DUMMYFUNCTION("""COMPUTED_VALUE"""),"YouTube SEO and growth analytics.")</f>
        <v>YouTube SEO and growth analytics.</v>
      </c>
    </row>
    <row r="249" spans="1:2" ht="12.75" x14ac:dyDescent="0.2">
      <c r="A249" s="6" t="str">
        <f ca="1">IFERROR(__xludf.DUMMYFUNCTION("""COMPUTED_VALUE"""),"VMake AI")</f>
        <v>VMake AI</v>
      </c>
      <c r="B249" s="5" t="str">
        <f ca="1">IFERROR(__xludf.DUMMYFUNCTION("""COMPUTED_VALUE"""),"Product photo and video generation.")</f>
        <v>Product photo and video generation.</v>
      </c>
    </row>
    <row r="250" spans="1:2" ht="12.75" x14ac:dyDescent="0.2">
      <c r="A250" s="6" t="str">
        <f ca="1">IFERROR(__xludf.DUMMYFUNCTION("""COMPUTED_VALUE"""),"Vocal Remover")</f>
        <v>Vocal Remover</v>
      </c>
      <c r="B250" s="5" t="str">
        <f ca="1">IFERROR(__xludf.DUMMYFUNCTION("""COMPUTED_VALUE"""),"Removes vocals from songs.")</f>
        <v>Removes vocals from songs.</v>
      </c>
    </row>
    <row r="251" spans="1:2" ht="12.75" x14ac:dyDescent="0.2">
      <c r="A251" s="6" t="str">
        <f ca="1">IFERROR(__xludf.DUMMYFUNCTION("""COMPUTED_VALUE"""),"Voiceflow")</f>
        <v>Voiceflow</v>
      </c>
      <c r="B251" s="5" t="str">
        <f ca="1">IFERROR(__xludf.DUMMYFUNCTION("""COMPUTED_VALUE"""),"Build conversational AI and chatbots visually.")</f>
        <v>Build conversational AI and chatbots visually.</v>
      </c>
    </row>
    <row r="252" spans="1:2" ht="12.75" x14ac:dyDescent="0.2">
      <c r="A252" s="6" t="str">
        <f ca="1">IFERROR(__xludf.DUMMYFUNCTION("""COMPUTED_VALUE"""),"Voicemod")</f>
        <v>Voicemod</v>
      </c>
      <c r="B252" s="5" t="str">
        <f ca="1">IFERROR(__xludf.DUMMYFUNCTION("""COMPUTED_VALUE"""),"Real-time AI voice changer.")</f>
        <v>Real-time AI voice changer.</v>
      </c>
    </row>
    <row r="253" spans="1:2" ht="12.75" x14ac:dyDescent="0.2">
      <c r="A253" s="6" t="str">
        <f ca="1">IFERROR(__xludf.DUMMYFUNCTION("""COMPUTED_VALUE"""),"Wallet")</f>
        <v>Wallet</v>
      </c>
      <c r="B253" s="5" t="str">
        <f ca="1">IFERROR(__xludf.DUMMYFUNCTION("""COMPUTED_VALUE"""),"AI financial assistant for budgeting.")</f>
        <v>AI financial assistant for budgeting.</v>
      </c>
    </row>
    <row r="254" spans="1:2" ht="12.75" x14ac:dyDescent="0.2">
      <c r="A254" s="6" t="str">
        <f ca="1">IFERROR(__xludf.DUMMYFUNCTION("""COMPUTED_VALUE"""),"Warmer AI")</f>
        <v>Warmer AI</v>
      </c>
      <c r="B254" s="5" t="str">
        <f ca="1">IFERROR(__xludf.DUMMYFUNCTION("""COMPUTED_VALUE"""),"Personalizes cold email opening lines.")</f>
        <v>Personalizes cold email opening lines.</v>
      </c>
    </row>
    <row r="255" spans="1:2" ht="12.75" x14ac:dyDescent="0.2">
      <c r="A255" s="6" t="str">
        <f ca="1">IFERROR(__xludf.DUMMYFUNCTION("""COMPUTED_VALUE"""),"Wave Video")</f>
        <v>Wave Video</v>
      </c>
      <c r="B255" s="5" t="str">
        <f ca="1">IFERROR(__xludf.DUMMYFUNCTION("""COMPUTED_VALUE"""),"Video creation and live streaming tool.")</f>
        <v>Video creation and live streaming tool.</v>
      </c>
    </row>
    <row r="256" spans="1:2" ht="12.75" x14ac:dyDescent="0.2">
      <c r="A256" s="6" t="str">
        <f ca="1">IFERROR(__xludf.DUMMYFUNCTION("""COMPUTED_VALUE"""),"Waymark")</f>
        <v>Waymark</v>
      </c>
      <c r="B256" s="5" t="str">
        <f ca="1">IFERROR(__xludf.DUMMYFUNCTION("""COMPUTED_VALUE"""),"AI video ads for local businesses.")</f>
        <v>AI video ads for local businesses.</v>
      </c>
    </row>
    <row r="257" spans="1:2" ht="12.75" x14ac:dyDescent="0.2">
      <c r="A257" s="6" t="str">
        <f ca="1">IFERROR(__xludf.DUMMYFUNCTION("""COMPUTED_VALUE"""),"WellSaid")</f>
        <v>WellSaid</v>
      </c>
      <c r="B257" s="5" t="str">
        <f ca="1">IFERROR(__xludf.DUMMYFUNCTION("""COMPUTED_VALUE"""),"Professional AI voice narration.")</f>
        <v>Professional AI voice narration.</v>
      </c>
    </row>
    <row r="258" spans="1:2" ht="12.75" x14ac:dyDescent="0.2">
      <c r="A258" s="6" t="str">
        <f ca="1">IFERROR(__xludf.DUMMYFUNCTION("""COMPUTED_VALUE"""),"WonderDynamics")</f>
        <v>WonderDynamics</v>
      </c>
      <c r="B258" s="5" t="str">
        <f ca="1">IFERROR(__xludf.DUMMYFUNCTION("""COMPUTED_VALUE"""),"Automatically animates CG characters in video.")</f>
        <v>Automatically animates CG characters in video.</v>
      </c>
    </row>
    <row r="259" spans="1:2" ht="12.75" x14ac:dyDescent="0.2">
      <c r="A259" s="6" t="str">
        <f ca="1">IFERROR(__xludf.DUMMYFUNCTION("""COMPUTED_VALUE"""),"Wordtune")</f>
        <v>Wordtune</v>
      </c>
      <c r="B259" s="5" t="str">
        <f ca="1">IFERROR(__xludf.DUMMYFUNCTION("""COMPUTED_VALUE"""),"AI rewriter for clarity and tone.")</f>
        <v>AI rewriter for clarity and tone.</v>
      </c>
    </row>
    <row r="260" spans="1:2" ht="12.75" x14ac:dyDescent="0.2">
      <c r="A260" s="6" t="str">
        <f ca="1">IFERROR(__xludf.DUMMYFUNCTION("""COMPUTED_VALUE"""),"Writer")</f>
        <v>Writer</v>
      </c>
      <c r="B260" s="5" t="str">
        <f ca="1">IFERROR(__xludf.DUMMYFUNCTION("""COMPUTED_VALUE"""),"Enterprise-grade AI writing platform.")</f>
        <v>Enterprise-grade AI writing platform.</v>
      </c>
    </row>
    <row r="261" spans="1:2" ht="12.75" x14ac:dyDescent="0.2">
      <c r="A261" s="6" t="str">
        <f ca="1">IFERROR(__xludf.DUMMYFUNCTION("""COMPUTED_VALUE"""),"Writesonic")</f>
        <v>Writesonic</v>
      </c>
      <c r="B261" s="5" t="str">
        <f ca="1">IFERROR(__xludf.DUMMYFUNCTION("""COMPUTED_VALUE"""),"AI writing and chatbot platform.")</f>
        <v>AI writing and chatbot platform.</v>
      </c>
    </row>
    <row r="262" spans="1:2" ht="12.75" x14ac:dyDescent="0.2">
      <c r="A262" s="6" t="str">
        <f ca="1">IFERROR(__xludf.DUMMYFUNCTION("""COMPUTED_VALUE"""),"Wudpecker")</f>
        <v>Wudpecker</v>
      </c>
      <c r="B262" s="5" t="str">
        <f ca="1">IFERROR(__xludf.DUMMYFUNCTION("""COMPUTED_VALUE"""),"Meeting notes and summaries from calls.")</f>
        <v>Meeting notes and summaries from calls.</v>
      </c>
    </row>
    <row r="263" spans="1:2" ht="12.75" x14ac:dyDescent="0.2">
      <c r="A263" s="6" t="str">
        <f ca="1">IFERROR(__xludf.DUMMYFUNCTION("""COMPUTED_VALUE"""),"Yepic")</f>
        <v>Yepic</v>
      </c>
      <c r="B263" s="5" t="str">
        <f ca="1">IFERROR(__xludf.DUMMYFUNCTION("""COMPUTED_VALUE"""),"AI video creation with talking avatars.")</f>
        <v>AI video creation with talking avatars.</v>
      </c>
    </row>
    <row r="264" spans="1:2" ht="12.75" x14ac:dyDescent="0.2">
      <c r="A264" s="6" t="str">
        <f ca="1">IFERROR(__xludf.DUMMYFUNCTION("""COMPUTED_VALUE"""),"You")</f>
        <v>You</v>
      </c>
      <c r="B264" s="5" t="str">
        <f ca="1">IFERROR(__xludf.DUMMYFUNCTION("""COMPUTED_VALUE"""),"AI search engine and assistant.")</f>
        <v>AI search engine and assistant.</v>
      </c>
    </row>
    <row r="265" spans="1:2" ht="12.75" x14ac:dyDescent="0.2">
      <c r="A265" s="6" t="str">
        <f ca="1">IFERROR(__xludf.DUMMYFUNCTION("""COMPUTED_VALUE"""),"ZenoChat")</f>
        <v>ZenoChat</v>
      </c>
      <c r="B265" s="5" t="str">
        <f ca="1">IFERROR(__xludf.DUMMYFUNCTION("""COMPUTED_VALUE"""),"AI chat assistant by TextCortex.")</f>
        <v>AI chat assistant by TextCortex.</v>
      </c>
    </row>
    <row r="266" spans="1:2" ht="12.75" x14ac:dyDescent="0.2">
      <c r="A266" s="6"/>
      <c r="B266" s="5"/>
    </row>
    <row r="267" spans="1:2" ht="12.75" x14ac:dyDescent="0.2">
      <c r="A267" s="6"/>
      <c r="B267" s="5"/>
    </row>
    <row r="268" spans="1:2" ht="12.75" x14ac:dyDescent="0.2">
      <c r="A268" s="6"/>
      <c r="B268" s="5"/>
    </row>
    <row r="269" spans="1:2" ht="12.75" x14ac:dyDescent="0.2">
      <c r="A269" s="6"/>
      <c r="B269" s="5"/>
    </row>
    <row r="270" spans="1:2" ht="12.75" x14ac:dyDescent="0.2">
      <c r="A270" s="6"/>
      <c r="B270" s="5"/>
    </row>
    <row r="271" spans="1:2" ht="12.75" x14ac:dyDescent="0.2">
      <c r="A271" s="6"/>
      <c r="B271" s="5"/>
    </row>
    <row r="272" spans="1:2" ht="12.75" x14ac:dyDescent="0.2">
      <c r="A272" s="6"/>
      <c r="B272" s="5"/>
    </row>
    <row r="273" spans="1:2" ht="12.75" x14ac:dyDescent="0.2">
      <c r="A273" s="6"/>
      <c r="B273" s="5"/>
    </row>
    <row r="274" spans="1:2" ht="12.75" x14ac:dyDescent="0.2">
      <c r="A274" s="6"/>
      <c r="B274" s="5"/>
    </row>
    <row r="275" spans="1:2" ht="12.75" x14ac:dyDescent="0.2">
      <c r="A275" s="6"/>
      <c r="B275" s="5"/>
    </row>
    <row r="276" spans="1:2" ht="12.75" x14ac:dyDescent="0.2">
      <c r="A276" s="7"/>
      <c r="B276" s="5"/>
    </row>
    <row r="277" spans="1:2" ht="12.75" x14ac:dyDescent="0.2">
      <c r="A277" s="7"/>
      <c r="B277" s="5"/>
    </row>
    <row r="278" spans="1:2" ht="12.75" x14ac:dyDescent="0.2">
      <c r="A278" s="7"/>
      <c r="B278" s="5"/>
    </row>
    <row r="279" spans="1:2" ht="12.75" x14ac:dyDescent="0.2">
      <c r="A279" s="7"/>
      <c r="B279" s="5"/>
    </row>
    <row r="280" spans="1:2" ht="12.75" x14ac:dyDescent="0.2">
      <c r="A280" s="7"/>
      <c r="B280" s="5"/>
    </row>
    <row r="281" spans="1:2" ht="12.75" x14ac:dyDescent="0.2">
      <c r="A281" s="7"/>
      <c r="B281" s="5"/>
    </row>
    <row r="282" spans="1:2" ht="12.75" x14ac:dyDescent="0.2">
      <c r="A282" s="7"/>
      <c r="B282" s="5"/>
    </row>
    <row r="283" spans="1:2" ht="12.75" x14ac:dyDescent="0.2">
      <c r="A283" s="7"/>
      <c r="B283" s="5"/>
    </row>
    <row r="284" spans="1:2" ht="12.75" x14ac:dyDescent="0.2">
      <c r="A284" s="7"/>
      <c r="B284" s="8"/>
    </row>
    <row r="285" spans="1:2" ht="12.75" x14ac:dyDescent="0.2">
      <c r="A285" s="7"/>
      <c r="B285" s="8"/>
    </row>
    <row r="286" spans="1:2" ht="12.75" x14ac:dyDescent="0.2">
      <c r="A286" s="7"/>
      <c r="B286" s="8"/>
    </row>
    <row r="287" spans="1:2" ht="12.75" x14ac:dyDescent="0.2">
      <c r="A287" s="7"/>
      <c r="B287" s="8"/>
    </row>
    <row r="288" spans="1:2" ht="12.75" x14ac:dyDescent="0.2">
      <c r="A288" s="7"/>
      <c r="B288" s="8"/>
    </row>
    <row r="289" spans="1:2" ht="12.75" x14ac:dyDescent="0.2">
      <c r="A289" s="7"/>
      <c r="B289" s="8"/>
    </row>
    <row r="290" spans="1:2" ht="12.75" x14ac:dyDescent="0.2">
      <c r="A290" s="7"/>
      <c r="B290" s="8"/>
    </row>
    <row r="291" spans="1:2" ht="12.75" x14ac:dyDescent="0.2">
      <c r="A291" s="7"/>
      <c r="B291" s="8"/>
    </row>
    <row r="292" spans="1:2" ht="12.75" x14ac:dyDescent="0.2">
      <c r="A292" s="7"/>
      <c r="B292" s="8"/>
    </row>
    <row r="293" spans="1:2" ht="12.75" x14ac:dyDescent="0.2">
      <c r="A293" s="7"/>
      <c r="B293" s="8"/>
    </row>
    <row r="294" spans="1:2" ht="12.75" x14ac:dyDescent="0.2">
      <c r="A294" s="7"/>
      <c r="B294" s="8"/>
    </row>
    <row r="295" spans="1:2" ht="12.75" x14ac:dyDescent="0.2">
      <c r="A295" s="7"/>
      <c r="B295" s="8"/>
    </row>
    <row r="296" spans="1:2" ht="12.75" x14ac:dyDescent="0.2">
      <c r="A296" s="7"/>
      <c r="B296" s="8"/>
    </row>
    <row r="297" spans="1:2" ht="12.75" x14ac:dyDescent="0.2">
      <c r="A297" s="7"/>
      <c r="B297" s="8"/>
    </row>
  </sheetData>
  <conditionalFormatting sqref="A2:A297">
    <cfRule type="notContainsBlanks" dxfId="1" priority="1">
      <formula>LEN(TRIM(A2))&gt;0</formula>
    </cfRule>
  </conditionalFormatting>
  <dataValidations count="1">
    <dataValidation type="list" allowBlank="1" showErrorMessage="1" sqref="B1" xr:uid="{00000000-0002-0000-0000-000000000000}">
      <formula1>"🛠️ All A.I. Tools,⚙️ Automation &amp; Workflow,💬 Chatbots &amp; Conversational AI,✍️ Content &amp; Copywriting,🎨 Design &amp; Creativity,🎙️ Audio &amp; Voice,🎬 Video &amp; Animation,📈 Marketing &amp; Growth,💼 Sales &amp; CRM,🎓 Education &amp; Research,📊 Data, Finance &amp; Legal,💻 Dev"&amp;"eloper Tools,🔍 Prompting &amp; AI Search,🖼️ Image &amp; Media Enhancement,🌟 Lifestyle &amp; Productivity"</formula1>
    </dataValidation>
  </dataValidations>
  <hyperlinks>
    <hyperlink ref="A3" r:id="rId1" display="http://podcast.adobe.com/enhance" xr:uid="{00000000-0004-0000-0000-000000000000}"/>
    <hyperlink ref="A4" r:id="rId2" display="http://agent.ai/" xr:uid="{00000000-0004-0000-0000-000001000000}"/>
    <hyperlink ref="A5" r:id="rId3" display="http://agentgpt.reworkd.ai/" xr:uid="{00000000-0004-0000-0000-000002000000}"/>
    <hyperlink ref="A6" r:id="rId4" display="http://tools.automator.ai/" xr:uid="{00000000-0004-0000-0000-000003000000}"/>
    <hyperlink ref="A7" r:id="rId5" display="http://portret.ai/" xr:uid="{00000000-0004-0000-0000-000004000000}"/>
    <hyperlink ref="A8" r:id="rId6" display="http://getaide.app/" xr:uid="{00000000-0004-0000-0000-000005000000}"/>
    <hyperlink ref="A9" r:id="rId7" display="http://ailabtools.com/" xr:uid="{00000000-0004-0000-0000-000006000000}"/>
    <hyperlink ref="A10" r:id="rId8" display="http://aimi.fm/" xr:uid="{00000000-0004-0000-0000-000007000000}"/>
    <hyperlink ref="A11" r:id="rId9" display="http://airparser.com/" xr:uid="{00000000-0004-0000-0000-000008000000}"/>
    <hyperlink ref="A12" r:id="rId10" display="http://aiva.ai/" xr:uid="{00000000-0004-0000-0000-000009000000}"/>
    <hyperlink ref="A13" r:id="rId11" display="http://alethea.ai/" xr:uid="{00000000-0004-0000-0000-00000A000000}"/>
    <hyperlink ref="A14" r:id="rId12" display="http://alliai.com/" xr:uid="{00000000-0004-0000-0000-00000B000000}"/>
    <hyperlink ref="A15" r:id="rId13" display="http://altered.ai/" xr:uid="{00000000-0004-0000-0000-00000C000000}"/>
    <hyperlink ref="A16" r:id="rId14" display="http://anyword.com/" xr:uid="{00000000-0004-0000-0000-00000D000000}"/>
    <hyperlink ref="A17" r:id="rId15" display="http://apollo.io/" xr:uid="{00000000-0004-0000-0000-00000E000000}"/>
    <hyperlink ref="A18" r:id="rId16" display="http://arc.net/" xr:uid="{00000000-0004-0000-0000-00000F000000}"/>
    <hyperlink ref="A19" r:id="rId17" display="https://www.arcads.ai/" xr:uid="{00000000-0004-0000-0000-000010000000}"/>
    <hyperlink ref="A20" r:id="rId18" display="http://platform.archesai.com/" xr:uid="{00000000-0004-0000-0000-000011000000}"/>
    <hyperlink ref="A21" r:id="rId19" display="http://assemblyai.com/" xr:uid="{00000000-0004-0000-0000-000012000000}"/>
    <hyperlink ref="A22" r:id="rId20" display="http://audiostack.ai/" xr:uid="{00000000-0004-0000-0000-000013000000}"/>
    <hyperlink ref="A23" r:id="rId21" display="http://auphonic.com/" xr:uid="{00000000-0004-0000-0000-000014000000}"/>
    <hyperlink ref="A24" r:id="rId22" display="http://autoenhance.ai/" xr:uid="{00000000-0004-0000-0000-000015000000}"/>
    <hyperlink ref="A25" r:id="rId23" display="http://autofunnel.ai/" xr:uid="{00000000-0004-0000-0000-000016000000}"/>
    <hyperlink ref="A26" r:id="rId24" display="http://autopod.fm/" xr:uid="{00000000-0004-0000-0000-000017000000}"/>
    <hyperlink ref="A27" r:id="rId25" display="http://axiom.ai/" xr:uid="{00000000-0004-0000-0000-000018000000}"/>
    <hyperlink ref="A28" r:id="rId26" display="http://beatoven.ai/" xr:uid="{00000000-0004-0000-0000-000019000000}"/>
    <hyperlink ref="A29" r:id="rId27" display="http://beautiful.ai/" xr:uid="{00000000-0004-0000-0000-00001A000000}"/>
    <hyperlink ref="A30" r:id="rId28" display="http://blackbox.ai/" xr:uid="{00000000-0004-0000-0000-00001B000000}"/>
    <hyperlink ref="A31" r:id="rId29" display="http://blaze.ai/" xr:uid="{00000000-0004-0000-0000-00001C000000}"/>
    <hyperlink ref="A32" r:id="rId30" display="http://boomy.com/" xr:uid="{00000000-0004-0000-0000-00001D000000}"/>
    <hyperlink ref="A33" r:id="rId31" display="http://brancher.ai/" xr:uid="{00000000-0004-0000-0000-00001E000000}"/>
    <hyperlink ref="A34" r:id="rId32" display="http://browse.ai/" xr:uid="{00000000-0004-0000-0000-00001F000000}"/>
    <hyperlink ref="A35" r:id="rId33" display="http://canva.com/magic-write" xr:uid="{00000000-0004-0000-0000-000020000000}"/>
    <hyperlink ref="A36" r:id="rId34" display="http://certainly.io/" xr:uid="{00000000-0004-0000-0000-000021000000}"/>
    <hyperlink ref="A37" r:id="rId35" display="http://character.ai/" xr:uid="{00000000-0004-0000-0000-000022000000}"/>
    <hyperlink ref="A38" r:id="rId36" display="http://chatbase.co/" xr:uid="{00000000-0004-0000-0000-000023000000}"/>
    <hyperlink ref="A39" r:id="rId37" display="http://chatdoc.com/" xr:uid="{00000000-0004-0000-0000-000024000000}"/>
    <hyperlink ref="A40" r:id="rId38" display="http://chat.openai.com/" xr:uid="{00000000-0004-0000-0000-000025000000}"/>
    <hyperlink ref="A41" r:id="rId39" display="http://chatgptwriter.ai/" xr:uid="{00000000-0004-0000-0000-000026000000}"/>
    <hyperlink ref="A42" r:id="rId40" display="http://claude.ai/" xr:uid="{00000000-0004-0000-0000-000027000000}"/>
    <hyperlink ref="A43" r:id="rId41" display="http://cleanvoice.ai/" xr:uid="{00000000-0004-0000-0000-000028000000}"/>
    <hyperlink ref="A44" r:id="rId42" display="http://codenull.ai/" xr:uid="{00000000-0004-0000-0000-000029000000}"/>
    <hyperlink ref="A45" r:id="rId43" display="http://codia.ai/" xr:uid="{00000000-0004-0000-0000-00002A000000}"/>
    <hyperlink ref="A46" r:id="rId44" display="http://compose.ai/" xr:uid="{00000000-0004-0000-0000-00002B000000}"/>
    <hyperlink ref="A47" r:id="rId45" display="http://contentbot.ai/" xr:uid="{00000000-0004-0000-0000-00002C000000}"/>
    <hyperlink ref="A48" r:id="rId46" display="http://copilot.microsoft.com/" xr:uid="{00000000-0004-0000-0000-00002D000000}"/>
    <hyperlink ref="A49" r:id="rId47" display="http://copy.ai/" xr:uid="{00000000-0004-0000-0000-00002E000000}"/>
    <hyperlink ref="A50" r:id="rId48" display="http://copysmith.ai/" xr:uid="{00000000-0004-0000-0000-00002F000000}"/>
    <hyperlink ref="A51" r:id="rId49" display="http://craiyon.com/" xr:uid="{00000000-0004-0000-0000-000030000000}"/>
    <hyperlink ref="A52" r:id="rId50" display="http://cresta.com/" xr:uid="{00000000-0004-0000-0000-000031000000}"/>
    <hyperlink ref="A53" r:id="rId51" display="http://cursor.com/" xr:uid="{00000000-0004-0000-0000-000032000000}"/>
    <hyperlink ref="A54" r:id="rId52" display="http://customgpt.ai/" xr:uid="{00000000-0004-0000-0000-000033000000}"/>
    <hyperlink ref="A55" r:id="rId53" display="http://ddevi.com/" xr:uid="{00000000-0004-0000-0000-000034000000}"/>
    <hyperlink ref="A56" r:id="rId54" display="http://deciphr.ai/" xr:uid="{00000000-0004-0000-0000-000035000000}"/>
    <hyperlink ref="A57" r:id="rId55" display="http://decktopus.com/" xr:uid="{00000000-0004-0000-0000-000036000000}"/>
    <hyperlink ref="A58" r:id="rId56" display="http://deepdreamgenerator.com/" xr:uid="{00000000-0004-0000-0000-000037000000}"/>
    <hyperlink ref="A59" r:id="rId57" display="http://deepai.org/machine-learning-model/text2img" xr:uid="{00000000-0004-0000-0000-000038000000}"/>
    <hyperlink ref="A60" r:id="rId58" display="http://deepl.com/translator" xr:uid="{00000000-0004-0000-0000-000039000000}"/>
    <hyperlink ref="A61" r:id="rId59" display="http://delibr.com/" xr:uid="{00000000-0004-0000-0000-00003A000000}"/>
    <hyperlink ref="A62" r:id="rId60" display="http://descript.com/regenerate" xr:uid="{00000000-0004-0000-0000-00003B000000}"/>
    <hyperlink ref="A63" r:id="rId61" display="http://digitalfirst.ai/" xr:uid="{00000000-0004-0000-0000-00003C000000}"/>
    <hyperlink ref="A64" r:id="rId62" display="http://donotpay.com/" xr:uid="{00000000-0004-0000-0000-00003D000000}"/>
    <hyperlink ref="A65" r:id="rId63" display="http://draftlab.ai/" xr:uid="{00000000-0004-0000-0000-00003E000000}"/>
    <hyperlink ref="A66" r:id="rId64" display="http://dreamhouseai.com/" xr:uid="{00000000-0004-0000-0000-00003F000000}"/>
    <hyperlink ref="A67" r:id="rId65" display="http://durable.co/" xr:uid="{00000000-0004-0000-0000-000040000000}"/>
    <hyperlink ref="A68" r:id="rId66" display="http://durable.co/crm" xr:uid="{00000000-0004-0000-0000-000041000000}"/>
    <hyperlink ref="A69" r:id="rId67" display="http://easy-peasy.ai/" xr:uid="{00000000-0004-0000-0000-000042000000}"/>
    <hyperlink ref="A70" r:id="rId68" display="http://eightify.app/" xr:uid="{00000000-0004-0000-0000-000043000000}"/>
    <hyperlink ref="A71" r:id="rId69" display="http://eilla.ai/" xr:uid="{00000000-0004-0000-0000-000044000000}"/>
    <hyperlink ref="A72" r:id="rId70" display="http://elai.io/" xr:uid="{00000000-0004-0000-0000-000045000000}"/>
    <hyperlink ref="A73" r:id="rId71" display="http://elicit.com/" xr:uid="{00000000-0004-0000-0000-000046000000}"/>
    <hyperlink ref="A74" r:id="rId72" display="http://evokemusic.ai/" xr:uid="{00000000-0004-0000-0000-000047000000}"/>
    <hyperlink ref="A75" r:id="rId73" display="http://eli5.gg/" xr:uid="{00000000-0004-0000-0000-000048000000}"/>
    <hyperlink ref="A76" r:id="rId74" display="http://explainpaper.com/" xr:uid="{00000000-0004-0000-0000-000049000000}"/>
    <hyperlink ref="A77" r:id="rId75" display="http://fathom.video/" xr:uid="{00000000-0004-0000-0000-00004A000000}"/>
    <hyperlink ref="A78" r:id="rId76" display="http://feedly.com/leon" xr:uid="{00000000-0004-0000-0000-00004B000000}"/>
    <hyperlink ref="A79" r:id="rId77" display="http://figstack.com/" xr:uid="{00000000-0004-0000-0000-00004C000000}"/>
    <hyperlink ref="A80" r:id="rId78" display="http://fireflies.ai/" xr:uid="{00000000-0004-0000-0000-00004D000000}"/>
    <hyperlink ref="A81" r:id="rId79" display="http://flexclip.com/" xr:uid="{00000000-0004-0000-0000-00004E000000}"/>
    <hyperlink ref="A82" r:id="rId80" display="http://flowgpt.com/" xr:uid="{00000000-0004-0000-0000-00004F000000}"/>
    <hyperlink ref="A83" r:id="rId81" display="http://flowrite.com/" xr:uid="{00000000-0004-0000-0000-000050000000}"/>
    <hyperlink ref="A84" r:id="rId82" display="http://frase.io/" xr:uid="{00000000-0004-0000-0000-000051000000}"/>
    <hyperlink ref="A85" r:id="rId83" display="http://contentatscale.ai/ai-content-detector" xr:uid="{00000000-0004-0000-0000-000052000000}"/>
    <hyperlink ref="A86" r:id="rId84" display="http://usegalileo.ai/" xr:uid="{00000000-0004-0000-0000-000053000000}"/>
    <hyperlink ref="A87" r:id="rId85" display="http://gamma.app/" xr:uid="{00000000-0004-0000-0000-000054000000}"/>
    <hyperlink ref="A88" r:id="rId86" display="http://gemini.google.com/" xr:uid="{00000000-0004-0000-0000-000055000000}"/>
    <hyperlink ref="A89" r:id="rId87" display="http://genei.io/" xr:uid="{00000000-0004-0000-0000-000056000000}"/>
    <hyperlink ref="A90" r:id="rId88" display="http://getguru.com/" xr:uid="{00000000-0004-0000-0000-000057000000}"/>
    <hyperlink ref="A91" r:id="rId89" display="http://glean.ai/" xr:uid="{00000000-0004-0000-0000-000058000000}"/>
    <hyperlink ref="A92" r:id="rId90" display="http://gmind.ai/" xr:uid="{00000000-0004-0000-0000-000059000000}"/>
    <hyperlink ref="A93" r:id="rId91" display="http://godmode.space/" xr:uid="{00000000-0004-0000-0000-00005A000000}"/>
    <hyperlink ref="A94" r:id="rId92" display="http://gong.io/" xr:uid="{00000000-0004-0000-0000-00005B000000}"/>
    <hyperlink ref="A95" r:id="rId93" display="http://grammarly.com/" xr:uid="{00000000-0004-0000-0000-00005C000000}"/>
    <hyperlink ref="A96" r:id="rId94" display="http://gretel.ai/" xr:uid="{00000000-0004-0000-0000-00005D000000}"/>
    <hyperlink ref="A97" r:id="rId95" display="http://growthbarseo.com/" xr:uid="{00000000-0004-0000-0000-00005E000000}"/>
    <hyperlink ref="A98" r:id="rId96" display="http://harvey.ai/" xr:uid="{00000000-0004-0000-0000-00005F000000}"/>
    <hyperlink ref="A99" r:id="rId97" display="https://www.hedra.com/" xr:uid="{00000000-0004-0000-0000-000060000000}"/>
    <hyperlink ref="A100" r:id="rId98" display="https://www.heygen.com/" xr:uid="{00000000-0004-0000-0000-000061000000}"/>
    <hyperlink ref="A101" r:id="rId99" display="https://higgsfield.ai/" xr:uid="{00000000-0004-0000-0000-000062000000}"/>
    <hyperlink ref="A102" r:id="rId100" display="http://hooksgenerator.ai/" xr:uid="{00000000-0004-0000-0000-000063000000}"/>
    <hyperlink ref="A103" r:id="rId101" display="http://huggingface.co/" xr:uid="{00000000-0004-0000-0000-000064000000}"/>
    <hyperlink ref="A104" r:id="rId102" display="http://humata.ai/" xr:uid="{00000000-0004-0000-0000-000065000000}"/>
    <hyperlink ref="A105" r:id="rId103" display="http://hypotenuse.ai/" xr:uid="{00000000-0004-0000-0000-000066000000}"/>
    <hyperlink ref="A106" r:id="rId104" display="http://icon.com/" xr:uid="{00000000-0004-0000-0000-000067000000}"/>
    <hyperlink ref="A107" r:id="rId105" display="http://idomoo.com/" xr:uid="{00000000-0004-0000-0000-000068000000}"/>
    <hyperlink ref="A108" r:id="rId106" display="http://imagen-ai.com/" xr:uid="{00000000-0004-0000-0000-000069000000}"/>
    <hyperlink ref="A109" r:id="rId107" display="http://inkforall.com/" xr:uid="{00000000-0004-0000-0000-00006A000000}"/>
    <hyperlink ref="A110" r:id="rId108" display="http://instantly.ai/" xr:uid="{00000000-0004-0000-0000-00006B000000}"/>
    <hyperlink ref="A111" r:id="rId109" display="http://invideo.io/" xr:uid="{00000000-0004-0000-0000-00006C000000}"/>
    <hyperlink ref="A112" r:id="rId110" display="http://inworld.ai/" xr:uid="{00000000-0004-0000-0000-00006D000000}"/>
    <hyperlink ref="A113" r:id="rId111" display="http://ironcladapp.com/" xr:uid="{00000000-0004-0000-0000-00006E000000}"/>
    <hyperlink ref="A114" r:id="rId112" display="http://jasper.ai/" xr:uid="{00000000-0004-0000-0000-00006F000000}"/>
    <hyperlink ref="A115" r:id="rId113" display="http://kadoa.com/" xr:uid="{00000000-0004-0000-0000-000070000000}"/>
    <hyperlink ref="A116" r:id="rId114" display="http://kaedim3d.com/" xr:uid="{00000000-0004-0000-0000-000071000000}"/>
    <hyperlink ref="A117" r:id="rId115" display="http://kaiber.ai/" xr:uid="{00000000-0004-0000-0000-000072000000}"/>
    <hyperlink ref="A118" r:id="rId116" display="http://keytake.ai/" xr:uid="{00000000-0004-0000-0000-000073000000}"/>
    <hyperlink ref="A119" r:id="rId117" display="http://klingai.com/" xr:uid="{00000000-0004-0000-0000-000074000000}"/>
    <hyperlink ref="A120" r:id="rId118" display="http://krisp.ai/" xr:uid="{00000000-0004-0000-0000-000075000000}"/>
    <hyperlink ref="A121" r:id="rId119" display="http://langchain.com/" xr:uid="{00000000-0004-0000-0000-000076000000}"/>
    <hyperlink ref="A122" r:id="rId120" display="http://langotalk.org/" xr:uid="{00000000-0004-0000-0000-000077000000}"/>
    <hyperlink ref="A123" r:id="rId121" display="http://lately.ai/" xr:uid="{00000000-0004-0000-0000-000078000000}"/>
    <hyperlink ref="A124" r:id="rId122" display="http://lavender.ai/" xr:uid="{00000000-0004-0000-0000-000079000000}"/>
    <hyperlink ref="A125" r:id="rId123" display="http://leonardo.ai/" xr:uid="{00000000-0004-0000-0000-00007A000000}"/>
    <hyperlink ref="A126" r:id="rId124" display="http://letsenhance.io/" xr:uid="{00000000-0004-0000-0000-00007B000000}"/>
    <hyperlink ref="A127" r:id="rId125" display="http://getliner.com/" xr:uid="{00000000-0004-0000-0000-00007C000000}"/>
    <hyperlink ref="A128" r:id="rId126" display="http://listenlabs.ai/" xr:uid="{00000000-0004-0000-0000-00007D000000}"/>
    <hyperlink ref="A129" r:id="rId127" display="http://listnr.ai/" xr:uid="{00000000-0004-0000-0000-00007E000000}"/>
    <hyperlink ref="A130" r:id="rId128" display="http://logoai.com/" xr:uid="{00000000-0004-0000-0000-00007F000000}"/>
    <hyperlink ref="A131" r:id="rId129" display="http://looka.com/" xr:uid="{00000000-0004-0000-0000-000080000000}"/>
    <hyperlink ref="A132" r:id="rId130" display="http://lovo.ai/" xr:uid="{00000000-0004-0000-0000-000081000000}"/>
    <hyperlink ref="A133" r:id="rId131" display="https://ltx.studio/" xr:uid="{00000000-0004-0000-0000-000082000000}"/>
    <hyperlink ref="A134" r:id="rId132" display="http://lumen5.com/" xr:uid="{00000000-0004-0000-0000-000083000000}"/>
    <hyperlink ref="A135" r:id="rId133" display="http://madgicx.com/" xr:uid="{00000000-0004-0000-0000-000084000000}"/>
    <hyperlink ref="A136" r:id="rId134" display="http://getmagical.com/" xr:uid="{00000000-0004-0000-0000-000085000000}"/>
    <hyperlink ref="A137" r:id="rId135" display="http://maihem.ai/" xr:uid="{00000000-0004-0000-0000-000086000000}"/>
    <hyperlink ref="A138" r:id="rId136" display="http://markcopy.ai/" xr:uid="{00000000-0004-0000-0000-000087000000}"/>
    <hyperlink ref="A139" r:id="rId137" display="http://hey.marketingblocks.ai/" xr:uid="{00000000-0004-0000-0000-000088000000}"/>
    <hyperlink ref="A140" r:id="rId138" display="http://trymaverick.com/" xr:uid="{00000000-0004-0000-0000-000089000000}"/>
    <hyperlink ref="A141" r:id="rId139" display="http://meetrecord.com/" xr:uid="{00000000-0004-0000-0000-00008A000000}"/>
    <hyperlink ref="A142" r:id="rId140" display="http://meta.ai/" xr:uid="{00000000-0004-0000-0000-00008B000000}"/>
    <hyperlink ref="A143" r:id="rId141" display="http://midjourney.com/" xr:uid="{00000000-0004-0000-0000-00008C000000}"/>
    <hyperlink ref="A144" r:id="rId142" display="http://mindgrasp.ai/" xr:uid="{00000000-0004-0000-0000-00008D000000}"/>
    <hyperlink ref="A145" r:id="rId143" display="http://mindsmith.ai/" xr:uid="{00000000-0004-0000-0000-00008E000000}"/>
    <hyperlink ref="A146" r:id="rId144" display="http://mixo.io/" xr:uid="{00000000-0004-0000-0000-00008F000000}"/>
    <hyperlink ref="A147" r:id="rId145" display="http://mostly.ai/" xr:uid="{00000000-0004-0000-0000-000090000000}"/>
    <hyperlink ref="A148" r:id="rId146" display="http://usemotion.com/" xr:uid="{00000000-0004-0000-0000-000091000000}"/>
    <hyperlink ref="A149" r:id="rId147" display="http://mubert.com/" xr:uid="{00000000-0004-0000-0000-000092000000}"/>
    <hyperlink ref="A150" r:id="rId148" display="http://murf.ai/" xr:uid="{00000000-0004-0000-0000-000093000000}"/>
    <hyperlink ref="A151" r:id="rId149" display="http://musi-co.com/listen" xr:uid="{00000000-0004-0000-0000-000094000000}"/>
    <hyperlink ref="A152" r:id="rId150" display="http://myko.ai/" xr:uid="{00000000-0004-0000-0000-000095000000}"/>
    <hyperlink ref="A153" r:id="rId151" display="http://namelix.com/" xr:uid="{00000000-0004-0000-0000-000096000000}"/>
    <hyperlink ref="A154" r:id="rId152" display="http://naturalreaders.com/" xr:uid="{00000000-0004-0000-0000-000097000000}"/>
    <hyperlink ref="A155" r:id="rId153" display="http://wonsulting.com/networkai" xr:uid="{00000000-0004-0000-0000-000098000000}"/>
    <hyperlink ref="A156" r:id="rId154" display="http://neural.love/" xr:uid="{00000000-0004-0000-0000-000099000000}"/>
    <hyperlink ref="A157" r:id="rId155" display="http://neuroflash.com/" xr:uid="{00000000-0004-0000-0000-00009A000000}"/>
    <hyperlink ref="A158" r:id="rId156" display="http://creator.nightcafe.studio/" xr:uid="{00000000-0004-0000-0000-00009B000000}"/>
    <hyperlink ref="A159" r:id="rId157" display="http://notably.ai/" xr:uid="{00000000-0004-0000-0000-00009C000000}"/>
    <hyperlink ref="A160" r:id="rId158" display="http://notion.so/" xr:uid="{00000000-0004-0000-0000-00009D000000}"/>
    <hyperlink ref="A161" r:id="rId159" display="http://novelai.net/" xr:uid="{00000000-0004-0000-0000-00009E000000}"/>
    <hyperlink ref="A162" r:id="rId160" display="http://originality.ai/" xr:uid="{00000000-0004-0000-0000-00009F000000}"/>
    <hyperlink ref="A163" r:id="rId161" display="http://otter.ai/" xr:uid="{00000000-0004-0000-0000-0000A0000000}"/>
    <hyperlink ref="A164" r:id="rId162" display="http://papercup.com/" xr:uid="{00000000-0004-0000-0000-0000A1000000}"/>
    <hyperlink ref="A165" r:id="rId163" display="http://papermark.io/" xr:uid="{00000000-0004-0000-0000-0000A2000000}"/>
    <hyperlink ref="A166" r:id="rId164" display="http://peppercontent.io/" xr:uid="{00000000-0004-0000-0000-0000A3000000}"/>
    <hyperlink ref="A167" r:id="rId165" display="http://perplexity.ai/" xr:uid="{00000000-0004-0000-0000-0000A4000000}"/>
    <hyperlink ref="A168" r:id="rId166" display="http://perplexity.ai/pages" xr:uid="{00000000-0004-0000-0000-0000A5000000}"/>
    <hyperlink ref="A169" r:id="rId167" display="http://phind.com/" xr:uid="{00000000-0004-0000-0000-0000A6000000}"/>
    <hyperlink ref="A170" r:id="rId168" display="http://photoroom.com/" xr:uid="{00000000-0004-0000-0000-0000A7000000}"/>
    <hyperlink ref="A171" r:id="rId169" display="http://pi.ai/talk" xr:uid="{00000000-0004-0000-0000-0000A8000000}"/>
    <hyperlink ref="A172" r:id="rId170" display="https://monica.im/" xr:uid="{00000000-0004-0000-0000-0000A9000000}"/>
    <hyperlink ref="A173" r:id="rId171" display="http://pictory.ai/" xr:uid="{00000000-0004-0000-0000-0000AA000000}"/>
    <hyperlink ref="A174" r:id="rId172" display="http://planable.io/" xr:uid="{00000000-0004-0000-0000-0000AB000000}"/>
    <hyperlink ref="A175" r:id="rId173" display="http://play.ht/" xr:uid="{00000000-0004-0000-0000-0000AC000000}"/>
    <hyperlink ref="A176" r:id="rId174" display="http://podcastle.ai/" xr:uid="{00000000-0004-0000-0000-0000AD000000}"/>
    <hyperlink ref="A177" r:id="rId175" display="http://poe.com/" xr:uid="{00000000-0004-0000-0000-0000AE000000}"/>
    <hyperlink ref="A178" r:id="rId176" display="http://poised.com/" xr:uid="{00000000-0004-0000-0000-0000AF000000}"/>
    <hyperlink ref="A179" r:id="rId177" display="http://predis.ai/" xr:uid="{00000000-0004-0000-0000-0000B0000000}"/>
    <hyperlink ref="A180" r:id="rId178" display="http://prisma-ai.com/" xr:uid="{00000000-0004-0000-0000-0000B1000000}"/>
    <hyperlink ref="A181" r:id="rId179" display="http://profilepicture.ai/" xr:uid="{00000000-0004-0000-0000-0000B2000000}"/>
    <hyperlink ref="A182" r:id="rId180" display="http://puzzlelabs.ai/" xr:uid="{00000000-0004-0000-0000-0000B3000000}"/>
    <hyperlink ref="A183" r:id="rId181" display="http://quickchat.ai/" xr:uid="{00000000-0004-0000-0000-0000B4000000}"/>
    <hyperlink ref="A184" r:id="rId182" display="http://quickreply.ai/" xr:uid="{00000000-0004-0000-0000-0000B5000000}"/>
    <hyperlink ref="A185" r:id="rId183" display="http://quillbot.com/" xr:uid="{00000000-0004-0000-0000-0000B6000000}"/>
    <hyperlink ref="A186" r:id="rId184" display="http://quinvio.com/" xr:uid="{00000000-0004-0000-0000-0000B7000000}"/>
    <hyperlink ref="A187" r:id="rId185" display="http://quso.ai/" xr:uid="{00000000-0004-0000-0000-0000B8000000}"/>
    <hyperlink ref="A188" r:id="rId186" display="http://rawshorts.com/" xr:uid="{00000000-0004-0000-0000-0000B9000000}"/>
    <hyperlink ref="A189" r:id="rId187" display="http://recast.studio/" xr:uid="{00000000-0004-0000-0000-0000BA000000}"/>
    <hyperlink ref="A190" r:id="rId188" display="http://reclaim.ai/" xr:uid="{00000000-0004-0000-0000-0000BB000000}"/>
    <hyperlink ref="A191" r:id="rId189" display="http://recraft.ai/" xr:uid="{00000000-0004-0000-0000-0000BC000000}"/>
    <hyperlink ref="A192" r:id="rId190" display="http://remesh.ai/" xr:uid="{00000000-0004-0000-0000-0000BD000000}"/>
    <hyperlink ref="A193" r:id="rId191" display="http://replicate.com/" xr:uid="{00000000-0004-0000-0000-0000BE000000}"/>
    <hyperlink ref="A194" r:id="rId192" display="http://replika.com/" xr:uid="{00000000-0004-0000-0000-0000BF000000}"/>
    <hyperlink ref="A195" r:id="rId193" display="http://replit.com/site/ghostwriter" xr:uid="{00000000-0004-0000-0000-0000C0000000}"/>
    <hyperlink ref="A196" r:id="rId194" display="http://reply.io/" xr:uid="{00000000-0004-0000-0000-0000C1000000}"/>
    <hyperlink ref="A197" r:id="rId195" display="http://repurpose.io/" xr:uid="{00000000-0004-0000-0000-0000C2000000}"/>
    <hyperlink ref="A198" r:id="rId196" display="http://resemble.ai/" xr:uid="{00000000-0004-0000-0000-0000C3000000}"/>
    <hyperlink ref="A199" r:id="rId197" display="http://rewind.ai/" xr:uid="{00000000-0004-0000-0000-0000C4000000}"/>
    <hyperlink ref="A200" r:id="rId198" display="http://runwayml.com/" xr:uid="{00000000-0004-0000-0000-0000C5000000}"/>
    <hyperlink ref="A201" r:id="rId199" display="http://rytr.me/" xr:uid="{00000000-0004-0000-0000-0000C6000000}"/>
    <hyperlink ref="A202" r:id="rId200" display="http://scholarcy.com/" xr:uid="{00000000-0004-0000-0000-0000C7000000}"/>
    <hyperlink ref="A203" r:id="rId201" display="http://scribbly.ai/" xr:uid="{00000000-0004-0000-0000-0000C8000000}"/>
    <hyperlink ref="A204" r:id="rId202" display="http://seamless.ai/" xr:uid="{00000000-0004-0000-0000-0000C9000000}"/>
    <hyperlink ref="A205" r:id="rId203" display="http://sendpotion.com/" xr:uid="{00000000-0004-0000-0000-0000CA000000}"/>
    <hyperlink ref="A206" r:id="rId204" display="http://seo.ai/" xr:uid="{00000000-0004-0000-0000-0000CB000000}"/>
    <hyperlink ref="A207" r:id="rId205" display="http://sider.ai/" xr:uid="{00000000-0004-0000-0000-0000CC000000}"/>
    <hyperlink ref="A208" r:id="rId206" display="http://simplified.com/" xr:uid="{00000000-0004-0000-0000-0000CD000000}"/>
    <hyperlink ref="A209" r:id="rId207" display="http://simular.ai/" xr:uid="{00000000-0004-0000-0000-0000CE000000}"/>
    <hyperlink ref="A210" r:id="rId208" display="http://skipit.ai/" xr:uid="{00000000-0004-0000-0000-0000CF000000}"/>
    <hyperlink ref="A211" r:id="rId209" display="http://slidesai.io/" xr:uid="{00000000-0004-0000-0000-0000D0000000}"/>
    <hyperlink ref="A212" r:id="rId210" display="http://smartly.io/" xr:uid="{00000000-0004-0000-0000-0000D1000000}"/>
    <hyperlink ref="A213" r:id="rId211" display="http://social-comments-gpt.com/" xr:uid="{00000000-0004-0000-0000-0000D2000000}"/>
    <hyperlink ref="A214" r:id="rId212" display="http://soundful.com/" xr:uid="{00000000-0004-0000-0000-0000D3000000}"/>
    <hyperlink ref="A215" r:id="rId213" display="http://soundraw.io/" xr:uid="{00000000-0004-0000-0000-0000D4000000}"/>
    <hyperlink ref="A216" r:id="rId214" display="http://speechelo.com/" xr:uid="{00000000-0004-0000-0000-0000D5000000}"/>
    <hyperlink ref="A217" r:id="rId215" display="http://speechify.com/" xr:uid="{00000000-0004-0000-0000-0000D6000000}"/>
    <hyperlink ref="A218" r:id="rId216" display="http://speechmatics.com/" xr:uid="{00000000-0004-0000-0000-0000D7000000}"/>
    <hyperlink ref="A219" r:id="rId217" display="http://stablediffusionweb.com/" xr:uid="{00000000-0004-0000-0000-0000D8000000}"/>
    <hyperlink ref="A220" r:id="rId218" display="http://steve.ai/" xr:uid="{00000000-0004-0000-0000-0000D9000000}"/>
    <hyperlink ref="A221" r:id="rId219" display="http://askstockgpt.com/" xr:uid="{00000000-0004-0000-0000-0000DA000000}"/>
    <hyperlink ref="A222" r:id="rId220" display="http://sudowrite.com/" xr:uid="{00000000-0004-0000-0000-0000DB000000}"/>
    <hyperlink ref="A223" r:id="rId221" display="http://superb-ai.com/" xr:uid="{00000000-0004-0000-0000-0000DC000000}"/>
    <hyperlink ref="A224" r:id="rId222" display="http://superhuman.com/" xr:uid="{00000000-0004-0000-0000-0000DD000000}"/>
    <hyperlink ref="A225" r:id="rId223" display="http://supermeme.ai/" xr:uid="{00000000-0004-0000-0000-0000DE000000}"/>
    <hyperlink ref="A226" r:id="rId224" display="http://surferseo.com/" xr:uid="{00000000-0004-0000-0000-0000DF000000}"/>
    <hyperlink ref="A227" r:id="rId225" display="http://synthesia.io/" xr:uid="{00000000-0004-0000-0000-0000E0000000}"/>
    <hyperlink ref="A228" r:id="rId226" display="https://synthesys.io/" xr:uid="{00000000-0004-0000-0000-0000E1000000}"/>
    <hyperlink ref="A229" r:id="rId227" display="http://synthesys.io/" xr:uid="{00000000-0004-0000-0000-0000E2000000}"/>
    <hyperlink ref="A230" r:id="rId228" display="http://tability.io/" xr:uid="{00000000-0004-0000-0000-0000E3000000}"/>
    <hyperlink ref="A231" r:id="rId229" display="http://targum.video/" xr:uid="{00000000-0004-0000-0000-0000E4000000}"/>
    <hyperlink ref="A232" r:id="rId230" display="http://taskade.com/generate" xr:uid="{00000000-0004-0000-0000-0000E5000000}"/>
    <hyperlink ref="A233" r:id="rId231" display="http://taskade.com/" xr:uid="{00000000-0004-0000-0000-0000E6000000}"/>
    <hyperlink ref="A234" r:id="rId232" display="http://theoasis.com/" xr:uid="{00000000-0004-0000-0000-0000E7000000}"/>
    <hyperlink ref="A235" r:id="rId233" display="http://timebolt.io/" xr:uid="{00000000-0004-0000-0000-0000E8000000}"/>
    <hyperlink ref="A236" r:id="rId234" display="http://tldrthis.com/" xr:uid="{00000000-0004-0000-0000-0000E9000000}"/>
    <hyperlink ref="A237" r:id="rId235" display="http://trevorai.com/" xr:uid="{00000000-0004-0000-0000-0000EA000000}"/>
    <hyperlink ref="A238" r:id="rId236" display="http://tutorai.me/" xr:uid="{00000000-0004-0000-0000-0000EB000000}"/>
    <hyperlink ref="A239" r:id="rId237" display="http://twelvelabs.io/" xr:uid="{00000000-0004-0000-0000-0000EC000000}"/>
    <hyperlink ref="A240" r:id="rId238" display="http://typecast.ai/" xr:uid="{00000000-0004-0000-0000-0000ED000000}"/>
    <hyperlink ref="A241" r:id="rId239" display="http://typingmind.com/" xr:uid="{00000000-0004-0000-0000-0000EE000000}"/>
    <hyperlink ref="A242" r:id="rId240" display="http://ubiai.tools/" xr:uid="{00000000-0004-0000-0000-0000EF000000}"/>
    <hyperlink ref="A243" r:id="rId241" display="http://uipath.com/" xr:uid="{00000000-0004-0000-0000-0000F0000000}"/>
    <hyperlink ref="A244" r:id="rId242" display="http://uizard.io/" xr:uid="{00000000-0004-0000-0000-0000F1000000}"/>
    <hyperlink ref="A245" r:id="rId243" display="http://unbounce.com/product/smart-copy" xr:uid="{00000000-0004-0000-0000-0000F2000000}"/>
    <hyperlink ref="A246" r:id="rId244" display="http://veed.io/" xr:uid="{00000000-0004-0000-0000-0000F3000000}"/>
    <hyperlink ref="A247" r:id="rId245" display="https://deepmind.google/technologies/veo/veo-2/" xr:uid="{00000000-0004-0000-0000-0000F4000000}"/>
    <hyperlink ref="A248" r:id="rId246" display="http://vidiq.com/" xr:uid="{00000000-0004-0000-0000-0000F5000000}"/>
    <hyperlink ref="A249" r:id="rId247" display="http://vmake.ai/" xr:uid="{00000000-0004-0000-0000-0000F6000000}"/>
    <hyperlink ref="A250" r:id="rId248" display="http://vocalremover.org/" xr:uid="{00000000-0004-0000-0000-0000F7000000}"/>
    <hyperlink ref="A251" r:id="rId249" display="http://voiceflow.com/" xr:uid="{00000000-0004-0000-0000-0000F8000000}"/>
    <hyperlink ref="A252" r:id="rId250" display="http://voicemod.net/" xr:uid="{00000000-0004-0000-0000-0000F9000000}"/>
    <hyperlink ref="A253" r:id="rId251" display="http://wallet.ai/" xr:uid="{00000000-0004-0000-0000-0000FA000000}"/>
    <hyperlink ref="A254" r:id="rId252" display="http://warmer.ai/" xr:uid="{00000000-0004-0000-0000-0000FB000000}"/>
    <hyperlink ref="A255" r:id="rId253" display="http://wave.video/" xr:uid="{00000000-0004-0000-0000-0000FC000000}"/>
    <hyperlink ref="A256" r:id="rId254" display="http://waymark.com/" xr:uid="{00000000-0004-0000-0000-0000FD000000}"/>
    <hyperlink ref="A257" r:id="rId255" display="http://wellsaidlabs.com/" xr:uid="{00000000-0004-0000-0000-0000FE000000}"/>
    <hyperlink ref="A258" r:id="rId256" display="http://wonderdynamics.com/" xr:uid="{00000000-0004-0000-0000-0000FF000000}"/>
    <hyperlink ref="A259" r:id="rId257" display="http://wordtune.com/" xr:uid="{00000000-0004-0000-0000-000000010000}"/>
    <hyperlink ref="A260" r:id="rId258" display="http://writer.com/" xr:uid="{00000000-0004-0000-0000-000001010000}"/>
    <hyperlink ref="A261" r:id="rId259" display="http://writesonic.com/" xr:uid="{00000000-0004-0000-0000-000002010000}"/>
    <hyperlink ref="A262" r:id="rId260" display="http://wudpecker.io/" xr:uid="{00000000-0004-0000-0000-000003010000}"/>
    <hyperlink ref="A263" r:id="rId261" display="http://yepic.ai/" xr:uid="{00000000-0004-0000-0000-000004010000}"/>
    <hyperlink ref="A264" r:id="rId262" display="http://you.com/" xr:uid="{00000000-0004-0000-0000-000005010000}"/>
    <hyperlink ref="A265" r:id="rId263" display="http://textcortex.com/templates/zeno-chat-gpt-alternative" xr:uid="{00000000-0004-0000-0000-00000601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1490"/>
  <sheetViews>
    <sheetView workbookViewId="0">
      <selection activeCell="C20" sqref="C20"/>
    </sheetView>
  </sheetViews>
  <sheetFormatPr defaultColWidth="12.5703125" defaultRowHeight="12.75" x14ac:dyDescent="0.2"/>
  <cols>
    <col min="1" max="1" width="18" customWidth="1"/>
    <col min="2" max="2" width="43.42578125" customWidth="1"/>
    <col min="3" max="3" width="91.42578125" customWidth="1"/>
  </cols>
  <sheetData>
    <row r="1" spans="1:3" x14ac:dyDescent="0.2">
      <c r="A1" s="9" t="s">
        <v>2</v>
      </c>
      <c r="B1" s="9" t="s">
        <v>3</v>
      </c>
      <c r="C1" s="9" t="s">
        <v>4</v>
      </c>
    </row>
    <row r="2" spans="1:3" x14ac:dyDescent="0.2">
      <c r="A2" s="10" t="s">
        <v>5</v>
      </c>
      <c r="B2" s="11" t="s">
        <v>6</v>
      </c>
      <c r="C2" s="11" t="s">
        <v>7</v>
      </c>
    </row>
    <row r="3" spans="1:3" x14ac:dyDescent="0.2">
      <c r="A3" s="10" t="s">
        <v>8</v>
      </c>
      <c r="B3" s="11" t="s">
        <v>9</v>
      </c>
      <c r="C3" s="11" t="s">
        <v>10</v>
      </c>
    </row>
    <row r="4" spans="1:3" ht="25.5" x14ac:dyDescent="0.2">
      <c r="A4" s="10" t="s">
        <v>11</v>
      </c>
      <c r="B4" s="11" t="s">
        <v>12</v>
      </c>
      <c r="C4" s="11" t="s">
        <v>13</v>
      </c>
    </row>
    <row r="5" spans="1:3" ht="25.5" x14ac:dyDescent="0.2">
      <c r="A5" s="10" t="s">
        <v>14</v>
      </c>
      <c r="B5" s="11" t="s">
        <v>15</v>
      </c>
      <c r="C5" s="11" t="s">
        <v>16</v>
      </c>
    </row>
    <row r="6" spans="1:3" ht="25.5" x14ac:dyDescent="0.2">
      <c r="A6" s="10" t="s">
        <v>17</v>
      </c>
      <c r="B6" s="11" t="s">
        <v>18</v>
      </c>
      <c r="C6" s="11" t="s">
        <v>19</v>
      </c>
    </row>
    <row r="7" spans="1:3" x14ac:dyDescent="0.2">
      <c r="A7" s="10" t="s">
        <v>20</v>
      </c>
      <c r="B7" s="11" t="s">
        <v>21</v>
      </c>
      <c r="C7" s="11" t="s">
        <v>22</v>
      </c>
    </row>
    <row r="8" spans="1:3" x14ac:dyDescent="0.2">
      <c r="A8" s="10" t="s">
        <v>23</v>
      </c>
      <c r="B8" s="11" t="s">
        <v>24</v>
      </c>
      <c r="C8" s="11" t="s">
        <v>25</v>
      </c>
    </row>
    <row r="9" spans="1:3" x14ac:dyDescent="0.2">
      <c r="A9" s="10" t="s">
        <v>26</v>
      </c>
      <c r="B9" s="11" t="s">
        <v>27</v>
      </c>
      <c r="C9" s="11" t="s">
        <v>28</v>
      </c>
    </row>
    <row r="10" spans="1:3" x14ac:dyDescent="0.2">
      <c r="A10" s="10" t="s">
        <v>29</v>
      </c>
      <c r="B10" s="11" t="s">
        <v>30</v>
      </c>
      <c r="C10" s="11" t="s">
        <v>10</v>
      </c>
    </row>
    <row r="11" spans="1:3" x14ac:dyDescent="0.2">
      <c r="A11" s="10" t="s">
        <v>31</v>
      </c>
      <c r="B11" s="11" t="s">
        <v>32</v>
      </c>
      <c r="C11" s="11" t="s">
        <v>33</v>
      </c>
    </row>
    <row r="12" spans="1:3" x14ac:dyDescent="0.2">
      <c r="A12" s="10" t="s">
        <v>34</v>
      </c>
      <c r="B12" s="11" t="s">
        <v>35</v>
      </c>
      <c r="C12" s="11" t="s">
        <v>36</v>
      </c>
    </row>
    <row r="13" spans="1:3" x14ac:dyDescent="0.2">
      <c r="A13" s="10" t="s">
        <v>37</v>
      </c>
      <c r="B13" s="11" t="s">
        <v>38</v>
      </c>
      <c r="C13" s="11" t="s">
        <v>39</v>
      </c>
    </row>
    <row r="14" spans="1:3" x14ac:dyDescent="0.2">
      <c r="A14" s="10" t="s">
        <v>40</v>
      </c>
      <c r="B14" s="11" t="s">
        <v>41</v>
      </c>
      <c r="C14" s="11" t="s">
        <v>42</v>
      </c>
    </row>
    <row r="15" spans="1:3" x14ac:dyDescent="0.2">
      <c r="A15" s="10" t="s">
        <v>43</v>
      </c>
      <c r="B15" s="11" t="s">
        <v>44</v>
      </c>
      <c r="C15" s="11" t="s">
        <v>36</v>
      </c>
    </row>
    <row r="16" spans="1:3" ht="25.5" x14ac:dyDescent="0.2">
      <c r="A16" s="10" t="s">
        <v>45</v>
      </c>
      <c r="B16" s="11" t="s">
        <v>46</v>
      </c>
      <c r="C16" s="11" t="s">
        <v>47</v>
      </c>
    </row>
    <row r="17" spans="1:3" x14ac:dyDescent="0.2">
      <c r="A17" s="10" t="s">
        <v>48</v>
      </c>
      <c r="B17" s="11" t="s">
        <v>49</v>
      </c>
      <c r="C17" s="11" t="s">
        <v>50</v>
      </c>
    </row>
    <row r="18" spans="1:3" x14ac:dyDescent="0.2">
      <c r="A18" s="10" t="s">
        <v>51</v>
      </c>
      <c r="B18" s="11" t="s">
        <v>52</v>
      </c>
      <c r="C18" s="11" t="s">
        <v>53</v>
      </c>
    </row>
    <row r="19" spans="1:3" x14ac:dyDescent="0.2">
      <c r="A19" s="10" t="s">
        <v>54</v>
      </c>
      <c r="B19" s="11" t="s">
        <v>55</v>
      </c>
      <c r="C19" s="11" t="s">
        <v>53</v>
      </c>
    </row>
    <row r="20" spans="1:3" x14ac:dyDescent="0.2">
      <c r="A20" s="10" t="s">
        <v>56</v>
      </c>
      <c r="B20" s="11" t="s">
        <v>57</v>
      </c>
      <c r="C20" s="11" t="s">
        <v>58</v>
      </c>
    </row>
    <row r="21" spans="1:3" x14ac:dyDescent="0.2">
      <c r="A21" s="10" t="s">
        <v>59</v>
      </c>
      <c r="B21" s="11" t="s">
        <v>60</v>
      </c>
      <c r="C21" s="11" t="s">
        <v>36</v>
      </c>
    </row>
    <row r="22" spans="1:3" ht="25.5" x14ac:dyDescent="0.2">
      <c r="A22" s="10" t="s">
        <v>61</v>
      </c>
      <c r="B22" s="11" t="s">
        <v>62</v>
      </c>
      <c r="C22" s="11" t="s">
        <v>63</v>
      </c>
    </row>
    <row r="23" spans="1:3" x14ac:dyDescent="0.2">
      <c r="A23" s="10" t="s">
        <v>64</v>
      </c>
      <c r="B23" s="12" t="s">
        <v>65</v>
      </c>
      <c r="C23" s="11" t="s">
        <v>36</v>
      </c>
    </row>
    <row r="24" spans="1:3" x14ac:dyDescent="0.2">
      <c r="A24" s="10" t="s">
        <v>66</v>
      </c>
      <c r="B24" s="12" t="s">
        <v>67</v>
      </c>
      <c r="C24" s="11" t="s">
        <v>22</v>
      </c>
    </row>
    <row r="25" spans="1:3" x14ac:dyDescent="0.2">
      <c r="A25" s="10" t="s">
        <v>68</v>
      </c>
      <c r="B25" s="13" t="s">
        <v>69</v>
      </c>
      <c r="C25" s="11" t="s">
        <v>42</v>
      </c>
    </row>
    <row r="26" spans="1:3" x14ac:dyDescent="0.2">
      <c r="A26" s="10" t="s">
        <v>70</v>
      </c>
      <c r="B26" s="13" t="s">
        <v>71</v>
      </c>
      <c r="C26" s="11" t="s">
        <v>53</v>
      </c>
    </row>
    <row r="27" spans="1:3" x14ac:dyDescent="0.2">
      <c r="A27" s="10" t="s">
        <v>72</v>
      </c>
      <c r="B27" s="12" t="s">
        <v>73</v>
      </c>
      <c r="C27" s="11" t="s">
        <v>74</v>
      </c>
    </row>
    <row r="28" spans="1:3" x14ac:dyDescent="0.2">
      <c r="A28" s="10" t="s">
        <v>75</v>
      </c>
      <c r="B28" s="13" t="s">
        <v>76</v>
      </c>
      <c r="C28" s="11" t="s">
        <v>36</v>
      </c>
    </row>
    <row r="29" spans="1:3" x14ac:dyDescent="0.2">
      <c r="A29" s="10" t="s">
        <v>77</v>
      </c>
      <c r="B29" s="13" t="s">
        <v>78</v>
      </c>
      <c r="C29" s="11" t="s">
        <v>79</v>
      </c>
    </row>
    <row r="30" spans="1:3" x14ac:dyDescent="0.2">
      <c r="A30" s="10" t="s">
        <v>80</v>
      </c>
      <c r="B30" s="13" t="s">
        <v>81</v>
      </c>
      <c r="C30" s="11" t="s">
        <v>82</v>
      </c>
    </row>
    <row r="31" spans="1:3" ht="25.5" x14ac:dyDescent="0.2">
      <c r="A31" s="10" t="s">
        <v>83</v>
      </c>
      <c r="B31" s="13" t="s">
        <v>84</v>
      </c>
      <c r="C31" s="11" t="s">
        <v>85</v>
      </c>
    </row>
    <row r="32" spans="1:3" x14ac:dyDescent="0.2">
      <c r="A32" s="10" t="s">
        <v>86</v>
      </c>
      <c r="B32" s="13" t="s">
        <v>87</v>
      </c>
      <c r="C32" s="11" t="s">
        <v>36</v>
      </c>
    </row>
    <row r="33" spans="1:3" x14ac:dyDescent="0.2">
      <c r="A33" s="10" t="s">
        <v>88</v>
      </c>
      <c r="B33" s="13" t="s">
        <v>89</v>
      </c>
      <c r="C33" s="11" t="s">
        <v>82</v>
      </c>
    </row>
    <row r="34" spans="1:3" x14ac:dyDescent="0.2">
      <c r="A34" s="10" t="s">
        <v>90</v>
      </c>
      <c r="B34" s="13" t="s">
        <v>91</v>
      </c>
      <c r="C34" s="11" t="s">
        <v>92</v>
      </c>
    </row>
    <row r="35" spans="1:3" ht="25.5" x14ac:dyDescent="0.2">
      <c r="A35" s="10" t="s">
        <v>93</v>
      </c>
      <c r="B35" s="13" t="s">
        <v>94</v>
      </c>
      <c r="C35" s="11" t="s">
        <v>95</v>
      </c>
    </row>
    <row r="36" spans="1:3" ht="25.5" x14ac:dyDescent="0.2">
      <c r="A36" s="10" t="s">
        <v>96</v>
      </c>
      <c r="B36" s="13" t="s">
        <v>97</v>
      </c>
      <c r="C36" s="11" t="s">
        <v>98</v>
      </c>
    </row>
    <row r="37" spans="1:3" x14ac:dyDescent="0.2">
      <c r="A37" s="10" t="s">
        <v>99</v>
      </c>
      <c r="B37" s="13" t="s">
        <v>100</v>
      </c>
      <c r="C37" s="11" t="s">
        <v>101</v>
      </c>
    </row>
    <row r="38" spans="1:3" x14ac:dyDescent="0.2">
      <c r="A38" s="10" t="s">
        <v>102</v>
      </c>
      <c r="B38" s="13" t="s">
        <v>103</v>
      </c>
      <c r="C38" s="11" t="s">
        <v>104</v>
      </c>
    </row>
    <row r="39" spans="1:3" x14ac:dyDescent="0.2">
      <c r="A39" s="10" t="s">
        <v>105</v>
      </c>
      <c r="B39" s="13" t="s">
        <v>106</v>
      </c>
      <c r="C39" s="11" t="s">
        <v>107</v>
      </c>
    </row>
    <row r="40" spans="1:3" ht="25.5" x14ac:dyDescent="0.2">
      <c r="A40" s="10" t="s">
        <v>108</v>
      </c>
      <c r="B40" s="13" t="s">
        <v>109</v>
      </c>
      <c r="C40" s="11" t="s">
        <v>110</v>
      </c>
    </row>
    <row r="41" spans="1:3" ht="25.5" x14ac:dyDescent="0.2">
      <c r="A41" s="10" t="s">
        <v>111</v>
      </c>
      <c r="B41" s="13" t="s">
        <v>112</v>
      </c>
      <c r="C41" s="11" t="s">
        <v>104</v>
      </c>
    </row>
    <row r="42" spans="1:3" x14ac:dyDescent="0.2">
      <c r="A42" s="10" t="s">
        <v>113</v>
      </c>
      <c r="B42" s="13" t="s">
        <v>114</v>
      </c>
      <c r="C42" s="11" t="s">
        <v>82</v>
      </c>
    </row>
    <row r="43" spans="1:3" x14ac:dyDescent="0.2">
      <c r="A43" s="10" t="s">
        <v>115</v>
      </c>
      <c r="B43" s="13" t="s">
        <v>116</v>
      </c>
      <c r="C43" s="11" t="s">
        <v>36</v>
      </c>
    </row>
    <row r="44" spans="1:3" x14ac:dyDescent="0.2">
      <c r="A44" s="10" t="s">
        <v>117</v>
      </c>
      <c r="B44" s="13" t="s">
        <v>118</v>
      </c>
      <c r="C44" s="11" t="s">
        <v>82</v>
      </c>
    </row>
    <row r="45" spans="1:3" x14ac:dyDescent="0.2">
      <c r="A45" s="10" t="s">
        <v>119</v>
      </c>
      <c r="B45" s="13" t="s">
        <v>120</v>
      </c>
      <c r="C45" s="11" t="s">
        <v>121</v>
      </c>
    </row>
    <row r="46" spans="1:3" x14ac:dyDescent="0.2">
      <c r="A46" s="10" t="s">
        <v>122</v>
      </c>
      <c r="B46" s="13" t="s">
        <v>123</v>
      </c>
      <c r="C46" s="11" t="s">
        <v>104</v>
      </c>
    </row>
    <row r="47" spans="1:3" x14ac:dyDescent="0.2">
      <c r="A47" s="10" t="s">
        <v>124</v>
      </c>
      <c r="B47" s="13" t="s">
        <v>125</v>
      </c>
      <c r="C47" s="11" t="s">
        <v>126</v>
      </c>
    </row>
    <row r="48" spans="1:3" x14ac:dyDescent="0.2">
      <c r="A48" s="10" t="s">
        <v>127</v>
      </c>
      <c r="B48" s="13" t="s">
        <v>128</v>
      </c>
      <c r="C48" s="11" t="s">
        <v>129</v>
      </c>
    </row>
    <row r="49" spans="1:3" x14ac:dyDescent="0.2">
      <c r="A49" s="10" t="s">
        <v>130</v>
      </c>
      <c r="B49" s="13" t="s">
        <v>131</v>
      </c>
      <c r="C49" s="11" t="s">
        <v>132</v>
      </c>
    </row>
    <row r="50" spans="1:3" x14ac:dyDescent="0.2">
      <c r="A50" s="10" t="s">
        <v>133</v>
      </c>
      <c r="B50" s="13" t="s">
        <v>134</v>
      </c>
      <c r="C50" s="11" t="s">
        <v>135</v>
      </c>
    </row>
    <row r="51" spans="1:3" x14ac:dyDescent="0.2">
      <c r="A51" s="10" t="s">
        <v>136</v>
      </c>
      <c r="B51" s="13" t="s">
        <v>137</v>
      </c>
      <c r="C51" s="11" t="s">
        <v>138</v>
      </c>
    </row>
    <row r="52" spans="1:3" x14ac:dyDescent="0.2">
      <c r="A52" s="10" t="s">
        <v>139</v>
      </c>
      <c r="B52" s="13" t="s">
        <v>140</v>
      </c>
      <c r="C52" s="11" t="s">
        <v>50</v>
      </c>
    </row>
    <row r="53" spans="1:3" x14ac:dyDescent="0.2">
      <c r="A53" s="10" t="s">
        <v>141</v>
      </c>
      <c r="B53" s="13" t="s">
        <v>142</v>
      </c>
      <c r="C53" s="11" t="s">
        <v>42</v>
      </c>
    </row>
    <row r="54" spans="1:3" x14ac:dyDescent="0.2">
      <c r="A54" s="10" t="s">
        <v>143</v>
      </c>
      <c r="B54" s="13" t="s">
        <v>144</v>
      </c>
      <c r="C54" s="11" t="s">
        <v>98</v>
      </c>
    </row>
    <row r="55" spans="1:3" x14ac:dyDescent="0.2">
      <c r="A55" s="10" t="s">
        <v>145</v>
      </c>
      <c r="B55" s="13" t="s">
        <v>146</v>
      </c>
      <c r="C55" s="11" t="s">
        <v>147</v>
      </c>
    </row>
    <row r="56" spans="1:3" x14ac:dyDescent="0.2">
      <c r="A56" s="10" t="s">
        <v>148</v>
      </c>
      <c r="B56" s="13" t="s">
        <v>149</v>
      </c>
      <c r="C56" s="11" t="s">
        <v>10</v>
      </c>
    </row>
    <row r="57" spans="1:3" x14ac:dyDescent="0.2">
      <c r="A57" s="10" t="s">
        <v>150</v>
      </c>
      <c r="B57" s="13" t="s">
        <v>151</v>
      </c>
      <c r="C57" s="11" t="s">
        <v>79</v>
      </c>
    </row>
    <row r="58" spans="1:3" x14ac:dyDescent="0.2">
      <c r="A58" s="10" t="s">
        <v>152</v>
      </c>
      <c r="B58" s="13" t="s">
        <v>153</v>
      </c>
      <c r="C58" s="11" t="s">
        <v>79</v>
      </c>
    </row>
    <row r="59" spans="1:3" x14ac:dyDescent="0.2">
      <c r="A59" s="10" t="s">
        <v>154</v>
      </c>
      <c r="B59" s="13" t="s">
        <v>155</v>
      </c>
      <c r="C59" s="11" t="s">
        <v>156</v>
      </c>
    </row>
    <row r="60" spans="1:3" x14ac:dyDescent="0.2">
      <c r="A60" s="10" t="s">
        <v>157</v>
      </c>
      <c r="B60" s="13" t="s">
        <v>158</v>
      </c>
      <c r="C60" s="11" t="s">
        <v>129</v>
      </c>
    </row>
    <row r="61" spans="1:3" x14ac:dyDescent="0.2">
      <c r="A61" s="10" t="s">
        <v>159</v>
      </c>
      <c r="B61" s="13" t="s">
        <v>160</v>
      </c>
      <c r="C61" s="11" t="s">
        <v>50</v>
      </c>
    </row>
    <row r="62" spans="1:3" ht="25.5" x14ac:dyDescent="0.2">
      <c r="A62" s="10" t="s">
        <v>161</v>
      </c>
      <c r="B62" s="13" t="s">
        <v>162</v>
      </c>
      <c r="C62" s="11" t="s">
        <v>163</v>
      </c>
    </row>
    <row r="63" spans="1:3" x14ac:dyDescent="0.2">
      <c r="A63" s="10" t="s">
        <v>164</v>
      </c>
      <c r="B63" s="13" t="s">
        <v>165</v>
      </c>
      <c r="C63" s="11" t="s">
        <v>166</v>
      </c>
    </row>
    <row r="64" spans="1:3" x14ac:dyDescent="0.2">
      <c r="A64" s="10" t="s">
        <v>167</v>
      </c>
      <c r="B64" s="13" t="s">
        <v>168</v>
      </c>
      <c r="C64" s="11" t="s">
        <v>33</v>
      </c>
    </row>
    <row r="65" spans="1:3" x14ac:dyDescent="0.2">
      <c r="A65" s="10" t="s">
        <v>169</v>
      </c>
      <c r="B65" s="13" t="s">
        <v>170</v>
      </c>
      <c r="C65" s="11" t="s">
        <v>104</v>
      </c>
    </row>
    <row r="66" spans="1:3" x14ac:dyDescent="0.2">
      <c r="A66" s="10" t="s">
        <v>171</v>
      </c>
      <c r="B66" s="13" t="s">
        <v>172</v>
      </c>
      <c r="C66" s="11" t="s">
        <v>79</v>
      </c>
    </row>
    <row r="67" spans="1:3" x14ac:dyDescent="0.2">
      <c r="A67" s="10" t="s">
        <v>173</v>
      </c>
      <c r="B67" s="13" t="s">
        <v>174</v>
      </c>
      <c r="C67" s="11" t="s">
        <v>121</v>
      </c>
    </row>
    <row r="68" spans="1:3" x14ac:dyDescent="0.2">
      <c r="A68" s="10" t="s">
        <v>175</v>
      </c>
      <c r="B68" s="13" t="s">
        <v>176</v>
      </c>
      <c r="C68" s="11" t="s">
        <v>50</v>
      </c>
    </row>
    <row r="69" spans="1:3" x14ac:dyDescent="0.2">
      <c r="A69" s="10" t="s">
        <v>177</v>
      </c>
      <c r="B69" s="13" t="s">
        <v>178</v>
      </c>
      <c r="C69" s="11" t="s">
        <v>179</v>
      </c>
    </row>
    <row r="70" spans="1:3" x14ac:dyDescent="0.2">
      <c r="A70" s="10" t="s">
        <v>180</v>
      </c>
      <c r="B70" s="13" t="s">
        <v>181</v>
      </c>
      <c r="C70" s="11" t="s">
        <v>182</v>
      </c>
    </row>
    <row r="71" spans="1:3" x14ac:dyDescent="0.2">
      <c r="A71" s="10" t="s">
        <v>183</v>
      </c>
      <c r="B71" s="13" t="s">
        <v>184</v>
      </c>
      <c r="C71" s="11" t="s">
        <v>185</v>
      </c>
    </row>
    <row r="72" spans="1:3" x14ac:dyDescent="0.2">
      <c r="A72" s="10" t="s">
        <v>186</v>
      </c>
      <c r="B72" s="13" t="s">
        <v>187</v>
      </c>
      <c r="C72" s="11" t="s">
        <v>188</v>
      </c>
    </row>
    <row r="73" spans="1:3" x14ac:dyDescent="0.2">
      <c r="A73" s="10" t="s">
        <v>189</v>
      </c>
      <c r="B73" s="13" t="s">
        <v>190</v>
      </c>
      <c r="C73" s="11" t="s">
        <v>25</v>
      </c>
    </row>
    <row r="74" spans="1:3" x14ac:dyDescent="0.2">
      <c r="A74" s="10" t="s">
        <v>191</v>
      </c>
      <c r="B74" s="13" t="s">
        <v>192</v>
      </c>
      <c r="C74" s="11" t="s">
        <v>36</v>
      </c>
    </row>
    <row r="75" spans="1:3" x14ac:dyDescent="0.2">
      <c r="A75" s="10" t="s">
        <v>193</v>
      </c>
      <c r="B75" s="13" t="s">
        <v>194</v>
      </c>
      <c r="C75" s="11" t="s">
        <v>25</v>
      </c>
    </row>
    <row r="76" spans="1:3" x14ac:dyDescent="0.2">
      <c r="A76" s="10" t="s">
        <v>195</v>
      </c>
      <c r="B76" s="13" t="s">
        <v>196</v>
      </c>
      <c r="C76" s="11" t="s">
        <v>25</v>
      </c>
    </row>
    <row r="77" spans="1:3" x14ac:dyDescent="0.2">
      <c r="A77" s="10" t="s">
        <v>197</v>
      </c>
      <c r="B77" s="13" t="s">
        <v>198</v>
      </c>
      <c r="C77" s="11" t="s">
        <v>36</v>
      </c>
    </row>
    <row r="78" spans="1:3" x14ac:dyDescent="0.2">
      <c r="A78" s="10" t="s">
        <v>199</v>
      </c>
      <c r="B78" s="13" t="s">
        <v>200</v>
      </c>
      <c r="C78" s="11" t="s">
        <v>50</v>
      </c>
    </row>
    <row r="79" spans="1:3" x14ac:dyDescent="0.2">
      <c r="A79" s="10" t="s">
        <v>201</v>
      </c>
      <c r="B79" s="13" t="s">
        <v>202</v>
      </c>
      <c r="C79" s="11" t="s">
        <v>36</v>
      </c>
    </row>
    <row r="80" spans="1:3" x14ac:dyDescent="0.2">
      <c r="A80" s="10" t="s">
        <v>203</v>
      </c>
      <c r="B80" s="13" t="s">
        <v>204</v>
      </c>
      <c r="C80" s="11" t="s">
        <v>205</v>
      </c>
    </row>
    <row r="81" spans="1:3" x14ac:dyDescent="0.2">
      <c r="A81" s="10" t="s">
        <v>206</v>
      </c>
      <c r="B81" s="13" t="s">
        <v>207</v>
      </c>
      <c r="C81" s="11" t="s">
        <v>53</v>
      </c>
    </row>
    <row r="82" spans="1:3" x14ac:dyDescent="0.2">
      <c r="A82" s="10" t="s">
        <v>208</v>
      </c>
      <c r="B82" s="13" t="s">
        <v>209</v>
      </c>
      <c r="C82" s="11" t="s">
        <v>210</v>
      </c>
    </row>
    <row r="83" spans="1:3" x14ac:dyDescent="0.2">
      <c r="A83" s="10" t="s">
        <v>211</v>
      </c>
      <c r="B83" s="13" t="s">
        <v>212</v>
      </c>
      <c r="C83" s="11" t="s">
        <v>213</v>
      </c>
    </row>
    <row r="84" spans="1:3" ht="25.5" x14ac:dyDescent="0.2">
      <c r="A84" s="10" t="s">
        <v>214</v>
      </c>
      <c r="B84" s="13" t="s">
        <v>215</v>
      </c>
      <c r="C84" s="11" t="s">
        <v>42</v>
      </c>
    </row>
    <row r="85" spans="1:3" x14ac:dyDescent="0.2">
      <c r="A85" s="10" t="s">
        <v>216</v>
      </c>
      <c r="B85" s="13" t="s">
        <v>217</v>
      </c>
      <c r="C85" s="11" t="s">
        <v>218</v>
      </c>
    </row>
    <row r="86" spans="1:3" x14ac:dyDescent="0.2">
      <c r="A86" s="10" t="s">
        <v>219</v>
      </c>
      <c r="B86" s="13" t="s">
        <v>220</v>
      </c>
      <c r="C86" s="11" t="s">
        <v>79</v>
      </c>
    </row>
    <row r="87" spans="1:3" x14ac:dyDescent="0.2">
      <c r="A87" s="10" t="s">
        <v>221</v>
      </c>
      <c r="B87" s="13" t="s">
        <v>222</v>
      </c>
      <c r="C87" s="11" t="s">
        <v>223</v>
      </c>
    </row>
    <row r="88" spans="1:3" ht="25.5" x14ac:dyDescent="0.2">
      <c r="A88" s="10" t="s">
        <v>224</v>
      </c>
      <c r="B88" s="13" t="s">
        <v>225</v>
      </c>
      <c r="C88" s="11" t="s">
        <v>226</v>
      </c>
    </row>
    <row r="89" spans="1:3" x14ac:dyDescent="0.2">
      <c r="A89" s="10" t="s">
        <v>227</v>
      </c>
      <c r="B89" s="13" t="s">
        <v>228</v>
      </c>
      <c r="C89" s="11" t="s">
        <v>229</v>
      </c>
    </row>
    <row r="90" spans="1:3" x14ac:dyDescent="0.2">
      <c r="A90" s="10" t="s">
        <v>230</v>
      </c>
      <c r="B90" s="13" t="s">
        <v>231</v>
      </c>
      <c r="C90" s="11" t="s">
        <v>107</v>
      </c>
    </row>
    <row r="91" spans="1:3" x14ac:dyDescent="0.2">
      <c r="A91" s="10" t="s">
        <v>232</v>
      </c>
      <c r="B91" s="13" t="s">
        <v>233</v>
      </c>
      <c r="C91" s="11" t="s">
        <v>50</v>
      </c>
    </row>
    <row r="92" spans="1:3" x14ac:dyDescent="0.2">
      <c r="A92" s="10" t="s">
        <v>234</v>
      </c>
      <c r="B92" s="13" t="s">
        <v>235</v>
      </c>
      <c r="C92" s="11" t="s">
        <v>229</v>
      </c>
    </row>
    <row r="93" spans="1:3" x14ac:dyDescent="0.2">
      <c r="A93" s="10" t="s">
        <v>236</v>
      </c>
      <c r="B93" s="13" t="s">
        <v>237</v>
      </c>
      <c r="C93" s="11" t="s">
        <v>107</v>
      </c>
    </row>
    <row r="94" spans="1:3" ht="25.5" x14ac:dyDescent="0.2">
      <c r="A94" s="10" t="s">
        <v>238</v>
      </c>
      <c r="B94" s="13" t="s">
        <v>239</v>
      </c>
      <c r="C94" s="11" t="s">
        <v>98</v>
      </c>
    </row>
    <row r="95" spans="1:3" x14ac:dyDescent="0.2">
      <c r="A95" s="10" t="s">
        <v>240</v>
      </c>
      <c r="B95" s="13" t="s">
        <v>241</v>
      </c>
      <c r="C95" s="11" t="s">
        <v>213</v>
      </c>
    </row>
    <row r="96" spans="1:3" ht="25.5" x14ac:dyDescent="0.2">
      <c r="A96" s="10" t="s">
        <v>242</v>
      </c>
      <c r="B96" s="13" t="s">
        <v>243</v>
      </c>
      <c r="C96" s="11" t="s">
        <v>244</v>
      </c>
    </row>
    <row r="97" spans="1:3" x14ac:dyDescent="0.2">
      <c r="A97" s="10" t="s">
        <v>245</v>
      </c>
      <c r="B97" s="13" t="s">
        <v>246</v>
      </c>
      <c r="C97" s="11" t="s">
        <v>42</v>
      </c>
    </row>
    <row r="98" spans="1:3" x14ac:dyDescent="0.2">
      <c r="A98" s="10" t="s">
        <v>247</v>
      </c>
      <c r="B98" s="13" t="s">
        <v>248</v>
      </c>
      <c r="C98" s="11" t="s">
        <v>249</v>
      </c>
    </row>
    <row r="99" spans="1:3" x14ac:dyDescent="0.2">
      <c r="A99" s="10" t="s">
        <v>250</v>
      </c>
      <c r="B99" s="13" t="s">
        <v>251</v>
      </c>
      <c r="C99" s="11" t="s">
        <v>252</v>
      </c>
    </row>
    <row r="100" spans="1:3" x14ac:dyDescent="0.2">
      <c r="A100" s="10" t="s">
        <v>253</v>
      </c>
      <c r="B100" s="13" t="s">
        <v>254</v>
      </c>
      <c r="C100" s="11" t="s">
        <v>255</v>
      </c>
    </row>
    <row r="101" spans="1:3" x14ac:dyDescent="0.2">
      <c r="A101" s="10" t="s">
        <v>256</v>
      </c>
      <c r="B101" s="13" t="s">
        <v>257</v>
      </c>
      <c r="C101" s="11" t="s">
        <v>53</v>
      </c>
    </row>
    <row r="102" spans="1:3" ht="25.5" x14ac:dyDescent="0.2">
      <c r="A102" s="10" t="s">
        <v>258</v>
      </c>
      <c r="B102" s="13" t="s">
        <v>259</v>
      </c>
      <c r="C102" s="11" t="s">
        <v>260</v>
      </c>
    </row>
    <row r="103" spans="1:3" x14ac:dyDescent="0.2">
      <c r="A103" s="10" t="s">
        <v>261</v>
      </c>
      <c r="B103" s="13" t="s">
        <v>262</v>
      </c>
      <c r="C103" s="11" t="s">
        <v>210</v>
      </c>
    </row>
    <row r="104" spans="1:3" x14ac:dyDescent="0.2">
      <c r="A104" s="10" t="s">
        <v>263</v>
      </c>
      <c r="B104" s="13" t="s">
        <v>264</v>
      </c>
      <c r="C104" s="11" t="s">
        <v>101</v>
      </c>
    </row>
    <row r="105" spans="1:3" ht="25.5" x14ac:dyDescent="0.2">
      <c r="A105" s="10" t="s">
        <v>265</v>
      </c>
      <c r="B105" s="13" t="s">
        <v>266</v>
      </c>
      <c r="C105" s="11" t="s">
        <v>135</v>
      </c>
    </row>
    <row r="106" spans="1:3" x14ac:dyDescent="0.2">
      <c r="A106" s="10" t="s">
        <v>267</v>
      </c>
      <c r="B106" s="13" t="s">
        <v>268</v>
      </c>
      <c r="C106" s="11" t="s">
        <v>53</v>
      </c>
    </row>
    <row r="107" spans="1:3" ht="25.5" x14ac:dyDescent="0.2">
      <c r="A107" s="10" t="s">
        <v>269</v>
      </c>
      <c r="B107" s="13" t="s">
        <v>270</v>
      </c>
      <c r="C107" s="11" t="s">
        <v>271</v>
      </c>
    </row>
    <row r="108" spans="1:3" x14ac:dyDescent="0.2">
      <c r="A108" s="10" t="s">
        <v>272</v>
      </c>
      <c r="B108" s="13" t="s">
        <v>273</v>
      </c>
      <c r="C108" s="11" t="s">
        <v>22</v>
      </c>
    </row>
    <row r="109" spans="1:3" x14ac:dyDescent="0.2">
      <c r="A109" s="10" t="s">
        <v>274</v>
      </c>
      <c r="B109" s="13" t="s">
        <v>275</v>
      </c>
      <c r="C109" s="11" t="s">
        <v>42</v>
      </c>
    </row>
    <row r="110" spans="1:3" x14ac:dyDescent="0.2">
      <c r="A110" s="10" t="s">
        <v>276</v>
      </c>
      <c r="B110" s="13" t="s">
        <v>277</v>
      </c>
      <c r="C110" s="11" t="s">
        <v>42</v>
      </c>
    </row>
    <row r="111" spans="1:3" x14ac:dyDescent="0.2">
      <c r="A111" s="10" t="s">
        <v>278</v>
      </c>
      <c r="B111" s="13" t="s">
        <v>279</v>
      </c>
      <c r="C111" s="11" t="s">
        <v>10</v>
      </c>
    </row>
    <row r="112" spans="1:3" x14ac:dyDescent="0.2">
      <c r="A112" s="10" t="s">
        <v>280</v>
      </c>
      <c r="B112" s="13" t="s">
        <v>279</v>
      </c>
      <c r="C112" s="11" t="s">
        <v>101</v>
      </c>
    </row>
    <row r="113" spans="1:3" ht="25.5" x14ac:dyDescent="0.2">
      <c r="A113" s="10" t="s">
        <v>281</v>
      </c>
      <c r="B113" s="13" t="s">
        <v>282</v>
      </c>
      <c r="C113" s="11" t="s">
        <v>33</v>
      </c>
    </row>
    <row r="114" spans="1:3" x14ac:dyDescent="0.2">
      <c r="A114" s="10" t="s">
        <v>283</v>
      </c>
      <c r="B114" s="13" t="s">
        <v>284</v>
      </c>
      <c r="C114" s="11" t="s">
        <v>285</v>
      </c>
    </row>
    <row r="115" spans="1:3" x14ac:dyDescent="0.2">
      <c r="A115" s="10" t="s">
        <v>286</v>
      </c>
      <c r="B115" s="13" t="s">
        <v>287</v>
      </c>
      <c r="C115" s="11" t="s">
        <v>107</v>
      </c>
    </row>
    <row r="116" spans="1:3" x14ac:dyDescent="0.2">
      <c r="A116" s="10" t="s">
        <v>288</v>
      </c>
      <c r="B116" s="13" t="s">
        <v>289</v>
      </c>
      <c r="C116" s="11" t="s">
        <v>79</v>
      </c>
    </row>
    <row r="117" spans="1:3" x14ac:dyDescent="0.2">
      <c r="A117" s="10" t="s">
        <v>290</v>
      </c>
      <c r="B117" s="13" t="s">
        <v>291</v>
      </c>
      <c r="C117" s="11" t="s">
        <v>292</v>
      </c>
    </row>
    <row r="118" spans="1:3" x14ac:dyDescent="0.2">
      <c r="A118" s="10" t="s">
        <v>293</v>
      </c>
      <c r="B118" s="13" t="s">
        <v>294</v>
      </c>
      <c r="C118" s="11" t="s">
        <v>36</v>
      </c>
    </row>
    <row r="119" spans="1:3" x14ac:dyDescent="0.2">
      <c r="A119" s="10" t="s">
        <v>295</v>
      </c>
      <c r="B119" s="13" t="s">
        <v>296</v>
      </c>
      <c r="C119" s="11" t="s">
        <v>297</v>
      </c>
    </row>
    <row r="120" spans="1:3" ht="25.5" x14ac:dyDescent="0.2">
      <c r="A120" s="10" t="s">
        <v>298</v>
      </c>
      <c r="B120" s="13" t="s">
        <v>299</v>
      </c>
      <c r="C120" s="11" t="s">
        <v>36</v>
      </c>
    </row>
    <row r="121" spans="1:3" x14ac:dyDescent="0.2">
      <c r="A121" s="10" t="s">
        <v>300</v>
      </c>
      <c r="B121" s="13" t="s">
        <v>301</v>
      </c>
      <c r="C121" s="11" t="s">
        <v>82</v>
      </c>
    </row>
    <row r="122" spans="1:3" ht="25.5" x14ac:dyDescent="0.2">
      <c r="A122" s="10" t="s">
        <v>302</v>
      </c>
      <c r="B122" s="13" t="s">
        <v>303</v>
      </c>
      <c r="C122" s="11" t="s">
        <v>304</v>
      </c>
    </row>
    <row r="123" spans="1:3" x14ac:dyDescent="0.2">
      <c r="A123" s="10" t="s">
        <v>305</v>
      </c>
      <c r="B123" s="13" t="s">
        <v>306</v>
      </c>
      <c r="C123" s="11" t="s">
        <v>42</v>
      </c>
    </row>
    <row r="124" spans="1:3" x14ac:dyDescent="0.2">
      <c r="A124" s="10" t="s">
        <v>307</v>
      </c>
      <c r="B124" s="13" t="s">
        <v>308</v>
      </c>
      <c r="C124" s="11" t="s">
        <v>309</v>
      </c>
    </row>
    <row r="125" spans="1:3" x14ac:dyDescent="0.2">
      <c r="A125" s="10" t="s">
        <v>310</v>
      </c>
      <c r="B125" s="13" t="s">
        <v>311</v>
      </c>
      <c r="C125" s="11" t="s">
        <v>121</v>
      </c>
    </row>
    <row r="126" spans="1:3" ht="25.5" x14ac:dyDescent="0.2">
      <c r="A126" s="10" t="s">
        <v>312</v>
      </c>
      <c r="B126" s="13" t="s">
        <v>313</v>
      </c>
      <c r="C126" s="11" t="s">
        <v>314</v>
      </c>
    </row>
    <row r="127" spans="1:3" x14ac:dyDescent="0.2">
      <c r="A127" s="10" t="s">
        <v>315</v>
      </c>
      <c r="B127" s="13" t="s">
        <v>316</v>
      </c>
      <c r="C127" s="11" t="s">
        <v>110</v>
      </c>
    </row>
    <row r="128" spans="1:3" x14ac:dyDescent="0.2">
      <c r="A128" s="10" t="s">
        <v>317</v>
      </c>
      <c r="B128" s="13" t="s">
        <v>318</v>
      </c>
      <c r="C128" s="11" t="s">
        <v>104</v>
      </c>
    </row>
    <row r="129" spans="1:3" x14ac:dyDescent="0.2">
      <c r="A129" s="10" t="s">
        <v>319</v>
      </c>
      <c r="B129" s="13" t="s">
        <v>320</v>
      </c>
      <c r="C129" s="11" t="s">
        <v>36</v>
      </c>
    </row>
    <row r="130" spans="1:3" x14ac:dyDescent="0.2">
      <c r="A130" s="10" t="s">
        <v>321</v>
      </c>
      <c r="B130" s="13" t="s">
        <v>322</v>
      </c>
      <c r="C130" s="11" t="s">
        <v>79</v>
      </c>
    </row>
    <row r="131" spans="1:3" x14ac:dyDescent="0.2">
      <c r="A131" s="10" t="s">
        <v>323</v>
      </c>
      <c r="B131" s="13" t="s">
        <v>324</v>
      </c>
      <c r="C131" s="11" t="s">
        <v>325</v>
      </c>
    </row>
    <row r="132" spans="1:3" x14ac:dyDescent="0.2">
      <c r="A132" s="10" t="s">
        <v>326</v>
      </c>
      <c r="B132" s="13" t="s">
        <v>327</v>
      </c>
      <c r="C132" s="11" t="s">
        <v>36</v>
      </c>
    </row>
    <row r="133" spans="1:3" x14ac:dyDescent="0.2">
      <c r="A133" s="10" t="s">
        <v>328</v>
      </c>
      <c r="B133" s="13" t="s">
        <v>329</v>
      </c>
      <c r="C133" s="11" t="s">
        <v>53</v>
      </c>
    </row>
    <row r="134" spans="1:3" x14ac:dyDescent="0.2">
      <c r="A134" s="10" t="s">
        <v>330</v>
      </c>
      <c r="B134" s="13" t="s">
        <v>331</v>
      </c>
      <c r="C134" s="11" t="s">
        <v>332</v>
      </c>
    </row>
    <row r="135" spans="1:3" x14ac:dyDescent="0.2">
      <c r="A135" s="10" t="s">
        <v>333</v>
      </c>
      <c r="B135" s="13" t="s">
        <v>334</v>
      </c>
      <c r="C135" s="11" t="s">
        <v>335</v>
      </c>
    </row>
    <row r="136" spans="1:3" x14ac:dyDescent="0.2">
      <c r="A136" s="10" t="s">
        <v>336</v>
      </c>
      <c r="B136" s="13" t="s">
        <v>337</v>
      </c>
      <c r="C136" s="11" t="s">
        <v>107</v>
      </c>
    </row>
    <row r="137" spans="1:3" x14ac:dyDescent="0.2">
      <c r="A137" s="10" t="s">
        <v>338</v>
      </c>
      <c r="B137" s="13" t="s">
        <v>339</v>
      </c>
      <c r="C137" s="11" t="s">
        <v>244</v>
      </c>
    </row>
    <row r="138" spans="1:3" x14ac:dyDescent="0.2">
      <c r="A138" s="10" t="s">
        <v>340</v>
      </c>
      <c r="B138" s="13" t="s">
        <v>341</v>
      </c>
      <c r="C138" s="11" t="s">
        <v>36</v>
      </c>
    </row>
    <row r="139" spans="1:3" x14ac:dyDescent="0.2">
      <c r="A139" s="10" t="s">
        <v>342</v>
      </c>
      <c r="B139" s="13" t="s">
        <v>343</v>
      </c>
      <c r="C139" s="11" t="s">
        <v>344</v>
      </c>
    </row>
    <row r="140" spans="1:3" x14ac:dyDescent="0.2">
      <c r="A140" s="10" t="s">
        <v>345</v>
      </c>
      <c r="B140" s="13" t="s">
        <v>346</v>
      </c>
      <c r="C140" s="11" t="s">
        <v>347</v>
      </c>
    </row>
    <row r="141" spans="1:3" x14ac:dyDescent="0.2">
      <c r="A141" s="10" t="s">
        <v>348</v>
      </c>
      <c r="B141" s="13" t="s">
        <v>349</v>
      </c>
      <c r="C141" s="11" t="s">
        <v>350</v>
      </c>
    </row>
    <row r="142" spans="1:3" ht="25.5" x14ac:dyDescent="0.2">
      <c r="A142" s="10" t="s">
        <v>351</v>
      </c>
      <c r="B142" s="13" t="s">
        <v>352</v>
      </c>
      <c r="C142" s="11" t="s">
        <v>353</v>
      </c>
    </row>
    <row r="143" spans="1:3" x14ac:dyDescent="0.2">
      <c r="A143" s="10" t="s">
        <v>354</v>
      </c>
      <c r="B143" s="13" t="s">
        <v>355</v>
      </c>
      <c r="C143" s="11" t="s">
        <v>79</v>
      </c>
    </row>
    <row r="144" spans="1:3" ht="25.5" x14ac:dyDescent="0.2">
      <c r="A144" s="10" t="s">
        <v>356</v>
      </c>
      <c r="B144" s="13" t="s">
        <v>357</v>
      </c>
      <c r="C144" s="11" t="s">
        <v>25</v>
      </c>
    </row>
    <row r="145" spans="1:3" x14ac:dyDescent="0.2">
      <c r="A145" s="10" t="s">
        <v>358</v>
      </c>
      <c r="B145" s="13" t="s">
        <v>359</v>
      </c>
      <c r="C145" s="11" t="s">
        <v>25</v>
      </c>
    </row>
    <row r="146" spans="1:3" x14ac:dyDescent="0.2">
      <c r="A146" s="10" t="s">
        <v>360</v>
      </c>
      <c r="B146" s="13" t="s">
        <v>361</v>
      </c>
      <c r="C146" s="11" t="s">
        <v>82</v>
      </c>
    </row>
    <row r="147" spans="1:3" ht="25.5" x14ac:dyDescent="0.2">
      <c r="A147" s="10" t="s">
        <v>362</v>
      </c>
      <c r="B147" s="13" t="s">
        <v>363</v>
      </c>
      <c r="C147" s="11" t="s">
        <v>33</v>
      </c>
    </row>
    <row r="148" spans="1:3" x14ac:dyDescent="0.2">
      <c r="A148" s="10" t="s">
        <v>364</v>
      </c>
      <c r="B148" s="13" t="s">
        <v>365</v>
      </c>
      <c r="C148" s="11" t="s">
        <v>110</v>
      </c>
    </row>
    <row r="149" spans="1:3" x14ac:dyDescent="0.2">
      <c r="A149" s="10" t="s">
        <v>366</v>
      </c>
      <c r="B149" s="13" t="s">
        <v>367</v>
      </c>
      <c r="C149" s="11" t="s">
        <v>36</v>
      </c>
    </row>
    <row r="150" spans="1:3" ht="25.5" x14ac:dyDescent="0.2">
      <c r="A150" s="10" t="s">
        <v>368</v>
      </c>
      <c r="B150" s="13" t="s">
        <v>369</v>
      </c>
      <c r="C150" s="11" t="s">
        <v>36</v>
      </c>
    </row>
    <row r="151" spans="1:3" x14ac:dyDescent="0.2">
      <c r="A151" s="10" t="s">
        <v>370</v>
      </c>
      <c r="B151" s="13" t="s">
        <v>371</v>
      </c>
      <c r="C151" s="11" t="s">
        <v>36</v>
      </c>
    </row>
    <row r="152" spans="1:3" ht="25.5" x14ac:dyDescent="0.2">
      <c r="A152" s="10" t="s">
        <v>372</v>
      </c>
      <c r="B152" s="13" t="s">
        <v>373</v>
      </c>
      <c r="C152" s="11" t="s">
        <v>374</v>
      </c>
    </row>
    <row r="153" spans="1:3" x14ac:dyDescent="0.2">
      <c r="A153" s="10" t="s">
        <v>375</v>
      </c>
      <c r="B153" s="13" t="s">
        <v>376</v>
      </c>
      <c r="C153" s="11" t="s">
        <v>121</v>
      </c>
    </row>
    <row r="154" spans="1:3" x14ac:dyDescent="0.2">
      <c r="A154" s="10" t="s">
        <v>377</v>
      </c>
      <c r="B154" s="13" t="s">
        <v>378</v>
      </c>
      <c r="C154" s="11" t="s">
        <v>79</v>
      </c>
    </row>
    <row r="155" spans="1:3" x14ac:dyDescent="0.2">
      <c r="A155" s="10" t="s">
        <v>379</v>
      </c>
      <c r="B155" s="13" t="s">
        <v>380</v>
      </c>
      <c r="C155" s="11" t="s">
        <v>381</v>
      </c>
    </row>
    <row r="156" spans="1:3" x14ac:dyDescent="0.2">
      <c r="A156" s="10" t="s">
        <v>382</v>
      </c>
      <c r="B156" s="13" t="s">
        <v>383</v>
      </c>
      <c r="C156" s="11" t="s">
        <v>384</v>
      </c>
    </row>
    <row r="157" spans="1:3" x14ac:dyDescent="0.2">
      <c r="A157" s="10" t="s">
        <v>385</v>
      </c>
      <c r="B157" s="13" t="s">
        <v>386</v>
      </c>
      <c r="C157" s="11" t="s">
        <v>107</v>
      </c>
    </row>
    <row r="158" spans="1:3" x14ac:dyDescent="0.2">
      <c r="A158" s="10" t="s">
        <v>387</v>
      </c>
      <c r="B158" s="13" t="s">
        <v>388</v>
      </c>
      <c r="C158" s="11" t="s">
        <v>314</v>
      </c>
    </row>
    <row r="159" spans="1:3" x14ac:dyDescent="0.2">
      <c r="A159" s="10" t="s">
        <v>389</v>
      </c>
      <c r="B159" s="13" t="s">
        <v>390</v>
      </c>
      <c r="C159" s="11" t="s">
        <v>350</v>
      </c>
    </row>
    <row r="160" spans="1:3" x14ac:dyDescent="0.2">
      <c r="A160" s="10" t="s">
        <v>391</v>
      </c>
      <c r="B160" s="13" t="s">
        <v>392</v>
      </c>
      <c r="C160" s="11" t="s">
        <v>393</v>
      </c>
    </row>
    <row r="161" spans="1:3" x14ac:dyDescent="0.2">
      <c r="A161" s="10" t="s">
        <v>394</v>
      </c>
      <c r="B161" s="13" t="s">
        <v>395</v>
      </c>
      <c r="C161" s="11" t="s">
        <v>252</v>
      </c>
    </row>
    <row r="162" spans="1:3" x14ac:dyDescent="0.2">
      <c r="A162" s="10" t="s">
        <v>396</v>
      </c>
      <c r="B162" s="13" t="s">
        <v>397</v>
      </c>
      <c r="C162" s="11" t="s">
        <v>398</v>
      </c>
    </row>
    <row r="163" spans="1:3" x14ac:dyDescent="0.2">
      <c r="A163" s="10" t="s">
        <v>399</v>
      </c>
      <c r="B163" s="13" t="s">
        <v>400</v>
      </c>
      <c r="C163" s="11" t="s">
        <v>401</v>
      </c>
    </row>
    <row r="164" spans="1:3" x14ac:dyDescent="0.2">
      <c r="A164" s="10" t="s">
        <v>402</v>
      </c>
      <c r="B164" s="13" t="s">
        <v>403</v>
      </c>
      <c r="C164" s="11" t="s">
        <v>10</v>
      </c>
    </row>
    <row r="165" spans="1:3" x14ac:dyDescent="0.2">
      <c r="A165" s="10" t="s">
        <v>404</v>
      </c>
      <c r="B165" s="13" t="s">
        <v>405</v>
      </c>
      <c r="C165" s="11" t="s">
        <v>406</v>
      </c>
    </row>
    <row r="166" spans="1:3" x14ac:dyDescent="0.2">
      <c r="A166" s="10" t="s">
        <v>407</v>
      </c>
      <c r="B166" s="13" t="s">
        <v>408</v>
      </c>
      <c r="C166" s="11" t="s">
        <v>126</v>
      </c>
    </row>
    <row r="167" spans="1:3" ht="25.5" x14ac:dyDescent="0.2">
      <c r="A167" s="10" t="s">
        <v>409</v>
      </c>
      <c r="B167" s="13" t="s">
        <v>410</v>
      </c>
      <c r="C167" s="11" t="s">
        <v>411</v>
      </c>
    </row>
    <row r="168" spans="1:3" x14ac:dyDescent="0.2">
      <c r="A168" s="10" t="s">
        <v>412</v>
      </c>
      <c r="B168" s="13" t="s">
        <v>413</v>
      </c>
      <c r="C168" s="11" t="s">
        <v>79</v>
      </c>
    </row>
    <row r="169" spans="1:3" x14ac:dyDescent="0.2">
      <c r="A169" s="10" t="s">
        <v>414</v>
      </c>
      <c r="B169" s="13" t="s">
        <v>415</v>
      </c>
      <c r="C169" s="11" t="s">
        <v>416</v>
      </c>
    </row>
    <row r="170" spans="1:3" x14ac:dyDescent="0.2">
      <c r="A170" s="10" t="s">
        <v>417</v>
      </c>
      <c r="B170" s="13" t="s">
        <v>418</v>
      </c>
      <c r="C170" s="11" t="s">
        <v>28</v>
      </c>
    </row>
    <row r="171" spans="1:3" x14ac:dyDescent="0.2">
      <c r="A171" s="10" t="s">
        <v>419</v>
      </c>
      <c r="B171" s="13" t="s">
        <v>420</v>
      </c>
      <c r="C171" s="11" t="s">
        <v>421</v>
      </c>
    </row>
    <row r="172" spans="1:3" x14ac:dyDescent="0.2">
      <c r="A172" s="10" t="s">
        <v>422</v>
      </c>
      <c r="B172" s="13" t="s">
        <v>423</v>
      </c>
      <c r="C172" s="11" t="s">
        <v>53</v>
      </c>
    </row>
    <row r="173" spans="1:3" ht="25.5" x14ac:dyDescent="0.2">
      <c r="A173" s="10" t="s">
        <v>424</v>
      </c>
      <c r="B173" s="13" t="s">
        <v>425</v>
      </c>
      <c r="C173" s="11" t="s">
        <v>426</v>
      </c>
    </row>
    <row r="174" spans="1:3" x14ac:dyDescent="0.2">
      <c r="A174" s="10" t="s">
        <v>427</v>
      </c>
      <c r="B174" s="13" t="s">
        <v>428</v>
      </c>
      <c r="C174" s="11" t="s">
        <v>126</v>
      </c>
    </row>
    <row r="175" spans="1:3" x14ac:dyDescent="0.2">
      <c r="A175" s="10" t="s">
        <v>429</v>
      </c>
      <c r="B175" s="13" t="s">
        <v>430</v>
      </c>
      <c r="C175" s="11" t="s">
        <v>36</v>
      </c>
    </row>
    <row r="176" spans="1:3" x14ac:dyDescent="0.2">
      <c r="A176" s="10" t="s">
        <v>431</v>
      </c>
      <c r="B176" s="13" t="s">
        <v>432</v>
      </c>
      <c r="C176" s="11" t="s">
        <v>36</v>
      </c>
    </row>
    <row r="177" spans="1:3" x14ac:dyDescent="0.2">
      <c r="A177" s="10" t="s">
        <v>433</v>
      </c>
      <c r="B177" s="13" t="s">
        <v>434</v>
      </c>
      <c r="C177" s="11" t="s">
        <v>107</v>
      </c>
    </row>
    <row r="178" spans="1:3" x14ac:dyDescent="0.2">
      <c r="A178" s="10" t="s">
        <v>435</v>
      </c>
      <c r="B178" s="13" t="s">
        <v>436</v>
      </c>
      <c r="C178" s="11" t="s">
        <v>292</v>
      </c>
    </row>
    <row r="179" spans="1:3" ht="25.5" x14ac:dyDescent="0.2">
      <c r="A179" s="10" t="s">
        <v>437</v>
      </c>
      <c r="B179" s="13" t="s">
        <v>438</v>
      </c>
      <c r="C179" s="11" t="s">
        <v>439</v>
      </c>
    </row>
    <row r="180" spans="1:3" x14ac:dyDescent="0.2">
      <c r="A180" s="10" t="s">
        <v>440</v>
      </c>
      <c r="B180" s="13" t="s">
        <v>441</v>
      </c>
      <c r="C180" s="11" t="s">
        <v>442</v>
      </c>
    </row>
    <row r="181" spans="1:3" x14ac:dyDescent="0.2">
      <c r="A181" s="10" t="s">
        <v>443</v>
      </c>
      <c r="B181" s="13" t="s">
        <v>444</v>
      </c>
      <c r="C181" s="11" t="s">
        <v>22</v>
      </c>
    </row>
    <row r="182" spans="1:3" x14ac:dyDescent="0.2">
      <c r="A182" s="10" t="s">
        <v>445</v>
      </c>
      <c r="B182" s="13" t="s">
        <v>446</v>
      </c>
      <c r="C182" s="11" t="s">
        <v>210</v>
      </c>
    </row>
    <row r="183" spans="1:3" ht="25.5" x14ac:dyDescent="0.2">
      <c r="A183" s="10" t="s">
        <v>447</v>
      </c>
      <c r="B183" s="13" t="s">
        <v>448</v>
      </c>
      <c r="C183" s="11" t="s">
        <v>98</v>
      </c>
    </row>
    <row r="184" spans="1:3" x14ac:dyDescent="0.2">
      <c r="A184" s="10" t="s">
        <v>449</v>
      </c>
      <c r="B184" s="13" t="s">
        <v>450</v>
      </c>
      <c r="C184" s="11" t="s">
        <v>50</v>
      </c>
    </row>
    <row r="185" spans="1:3" x14ac:dyDescent="0.2">
      <c r="A185" s="10" t="s">
        <v>451</v>
      </c>
      <c r="B185" s="13" t="s">
        <v>452</v>
      </c>
      <c r="C185" s="11" t="s">
        <v>453</v>
      </c>
    </row>
    <row r="186" spans="1:3" x14ac:dyDescent="0.2">
      <c r="A186" s="10" t="s">
        <v>454</v>
      </c>
      <c r="B186" s="13" t="s">
        <v>455</v>
      </c>
      <c r="C186" s="11" t="s">
        <v>79</v>
      </c>
    </row>
    <row r="187" spans="1:3" ht="25.5" x14ac:dyDescent="0.2">
      <c r="A187" s="10" t="s">
        <v>456</v>
      </c>
      <c r="B187" s="13" t="s">
        <v>457</v>
      </c>
      <c r="C187" s="11" t="s">
        <v>458</v>
      </c>
    </row>
    <row r="188" spans="1:3" x14ac:dyDescent="0.2">
      <c r="A188" s="10" t="s">
        <v>459</v>
      </c>
      <c r="B188" s="13" t="s">
        <v>460</v>
      </c>
      <c r="C188" s="11" t="s">
        <v>255</v>
      </c>
    </row>
    <row r="189" spans="1:3" x14ac:dyDescent="0.2">
      <c r="A189" s="10" t="s">
        <v>461</v>
      </c>
      <c r="B189" s="13" t="s">
        <v>462</v>
      </c>
      <c r="C189" s="11" t="s">
        <v>53</v>
      </c>
    </row>
    <row r="190" spans="1:3" x14ac:dyDescent="0.2">
      <c r="A190" s="10" t="s">
        <v>463</v>
      </c>
      <c r="B190" s="13" t="s">
        <v>464</v>
      </c>
      <c r="C190" s="11" t="s">
        <v>110</v>
      </c>
    </row>
    <row r="191" spans="1:3" ht="25.5" x14ac:dyDescent="0.2">
      <c r="A191" s="10" t="s">
        <v>465</v>
      </c>
      <c r="B191" s="13" t="s">
        <v>466</v>
      </c>
      <c r="C191" s="11" t="s">
        <v>121</v>
      </c>
    </row>
    <row r="192" spans="1:3" x14ac:dyDescent="0.2">
      <c r="A192" s="10" t="s">
        <v>467</v>
      </c>
      <c r="B192" s="13" t="s">
        <v>468</v>
      </c>
      <c r="C192" s="11" t="s">
        <v>42</v>
      </c>
    </row>
    <row r="193" spans="1:3" x14ac:dyDescent="0.2">
      <c r="A193" s="10" t="s">
        <v>469</v>
      </c>
      <c r="B193" s="13" t="s">
        <v>470</v>
      </c>
      <c r="C193" s="11" t="s">
        <v>471</v>
      </c>
    </row>
    <row r="194" spans="1:3" x14ac:dyDescent="0.2">
      <c r="A194" s="10" t="s">
        <v>472</v>
      </c>
      <c r="B194" s="13" t="s">
        <v>473</v>
      </c>
      <c r="C194" s="11" t="s">
        <v>101</v>
      </c>
    </row>
    <row r="195" spans="1:3" x14ac:dyDescent="0.2">
      <c r="A195" s="10" t="s">
        <v>474</v>
      </c>
      <c r="B195" s="13" t="s">
        <v>475</v>
      </c>
      <c r="C195" s="11" t="s">
        <v>82</v>
      </c>
    </row>
    <row r="196" spans="1:3" x14ac:dyDescent="0.2">
      <c r="A196" s="10" t="s">
        <v>476</v>
      </c>
      <c r="B196" s="13" t="s">
        <v>477</v>
      </c>
      <c r="C196" s="11" t="s">
        <v>478</v>
      </c>
    </row>
    <row r="197" spans="1:3" ht="25.5" x14ac:dyDescent="0.2">
      <c r="A197" s="10" t="s">
        <v>479</v>
      </c>
      <c r="B197" s="13" t="s">
        <v>480</v>
      </c>
      <c r="C197" s="11" t="s">
        <v>252</v>
      </c>
    </row>
    <row r="198" spans="1:3" x14ac:dyDescent="0.2">
      <c r="A198" s="10" t="s">
        <v>481</v>
      </c>
      <c r="B198" s="13" t="s">
        <v>482</v>
      </c>
      <c r="C198" s="11" t="s">
        <v>483</v>
      </c>
    </row>
    <row r="199" spans="1:3" ht="25.5" x14ac:dyDescent="0.2">
      <c r="A199" s="10" t="s">
        <v>484</v>
      </c>
      <c r="B199" s="13" t="s">
        <v>485</v>
      </c>
      <c r="C199" s="11" t="s">
        <v>486</v>
      </c>
    </row>
    <row r="200" spans="1:3" x14ac:dyDescent="0.2">
      <c r="A200" s="10" t="s">
        <v>487</v>
      </c>
      <c r="B200" s="13" t="s">
        <v>488</v>
      </c>
      <c r="C200" s="11" t="s">
        <v>107</v>
      </c>
    </row>
    <row r="201" spans="1:3" x14ac:dyDescent="0.2">
      <c r="A201" s="10" t="s">
        <v>489</v>
      </c>
      <c r="B201" s="13" t="s">
        <v>490</v>
      </c>
      <c r="C201" s="11" t="s">
        <v>491</v>
      </c>
    </row>
    <row r="202" spans="1:3" x14ac:dyDescent="0.2">
      <c r="A202" s="10" t="s">
        <v>492</v>
      </c>
      <c r="B202" s="13" t="s">
        <v>493</v>
      </c>
      <c r="C202" s="11" t="s">
        <v>25</v>
      </c>
    </row>
    <row r="203" spans="1:3" x14ac:dyDescent="0.2">
      <c r="A203" s="10" t="s">
        <v>494</v>
      </c>
      <c r="B203" s="13" t="s">
        <v>495</v>
      </c>
      <c r="C203" s="11" t="s">
        <v>104</v>
      </c>
    </row>
    <row r="204" spans="1:3" x14ac:dyDescent="0.2">
      <c r="A204" s="10" t="s">
        <v>496</v>
      </c>
      <c r="B204" s="13" t="s">
        <v>497</v>
      </c>
      <c r="C204" s="11" t="s">
        <v>498</v>
      </c>
    </row>
    <row r="205" spans="1:3" x14ac:dyDescent="0.2">
      <c r="A205" s="10" t="s">
        <v>499</v>
      </c>
      <c r="B205" s="13" t="s">
        <v>500</v>
      </c>
      <c r="C205" s="11" t="s">
        <v>10</v>
      </c>
    </row>
    <row r="206" spans="1:3" x14ac:dyDescent="0.2">
      <c r="A206" s="10" t="s">
        <v>501</v>
      </c>
      <c r="B206" s="13" t="s">
        <v>502</v>
      </c>
      <c r="C206" s="11" t="s">
        <v>486</v>
      </c>
    </row>
    <row r="207" spans="1:3" x14ac:dyDescent="0.2">
      <c r="A207" s="10" t="s">
        <v>503</v>
      </c>
      <c r="B207" s="13" t="s">
        <v>504</v>
      </c>
      <c r="C207" s="11" t="s">
        <v>304</v>
      </c>
    </row>
    <row r="208" spans="1:3" x14ac:dyDescent="0.2">
      <c r="A208" s="10" t="s">
        <v>505</v>
      </c>
      <c r="B208" s="13" t="s">
        <v>506</v>
      </c>
      <c r="C208" s="11" t="s">
        <v>507</v>
      </c>
    </row>
    <row r="209" spans="1:3" x14ac:dyDescent="0.2">
      <c r="A209" s="10" t="s">
        <v>508</v>
      </c>
      <c r="B209" s="13" t="s">
        <v>509</v>
      </c>
      <c r="C209" s="11" t="s">
        <v>107</v>
      </c>
    </row>
    <row r="210" spans="1:3" x14ac:dyDescent="0.2">
      <c r="A210" s="10" t="s">
        <v>510</v>
      </c>
      <c r="B210" s="13" t="s">
        <v>511</v>
      </c>
      <c r="C210" s="11" t="s">
        <v>406</v>
      </c>
    </row>
    <row r="211" spans="1:3" x14ac:dyDescent="0.2">
      <c r="A211" s="10" t="s">
        <v>512</v>
      </c>
      <c r="B211" s="13" t="s">
        <v>513</v>
      </c>
      <c r="C211" s="11" t="s">
        <v>514</v>
      </c>
    </row>
    <row r="212" spans="1:3" x14ac:dyDescent="0.2">
      <c r="A212" s="10" t="s">
        <v>515</v>
      </c>
      <c r="B212" s="13" t="s">
        <v>516</v>
      </c>
      <c r="C212" s="11" t="s">
        <v>126</v>
      </c>
    </row>
    <row r="213" spans="1:3" x14ac:dyDescent="0.2">
      <c r="A213" s="10" t="s">
        <v>517</v>
      </c>
      <c r="B213" s="13" t="s">
        <v>518</v>
      </c>
      <c r="C213" s="11" t="s">
        <v>344</v>
      </c>
    </row>
    <row r="214" spans="1:3" x14ac:dyDescent="0.2">
      <c r="A214" s="10" t="s">
        <v>519</v>
      </c>
      <c r="B214" s="13" t="s">
        <v>520</v>
      </c>
      <c r="C214" s="11" t="s">
        <v>36</v>
      </c>
    </row>
    <row r="215" spans="1:3" x14ac:dyDescent="0.2">
      <c r="A215" s="10" t="s">
        <v>521</v>
      </c>
      <c r="B215" s="13" t="s">
        <v>522</v>
      </c>
      <c r="C215" s="11" t="s">
        <v>36</v>
      </c>
    </row>
    <row r="216" spans="1:3" x14ac:dyDescent="0.2">
      <c r="A216" s="10" t="s">
        <v>523</v>
      </c>
      <c r="B216" s="13" t="s">
        <v>524</v>
      </c>
      <c r="C216" s="11" t="s">
        <v>36</v>
      </c>
    </row>
    <row r="217" spans="1:3" x14ac:dyDescent="0.2">
      <c r="A217" s="10" t="s">
        <v>525</v>
      </c>
      <c r="B217" s="13" t="s">
        <v>526</v>
      </c>
      <c r="C217" s="11" t="s">
        <v>527</v>
      </c>
    </row>
    <row r="218" spans="1:3" x14ac:dyDescent="0.2">
      <c r="A218" s="10" t="s">
        <v>528</v>
      </c>
      <c r="B218" s="13" t="s">
        <v>529</v>
      </c>
      <c r="C218" s="11" t="s">
        <v>530</v>
      </c>
    </row>
    <row r="219" spans="1:3" x14ac:dyDescent="0.2">
      <c r="A219" s="10" t="s">
        <v>531</v>
      </c>
      <c r="B219" s="13" t="s">
        <v>532</v>
      </c>
      <c r="C219" s="11" t="s">
        <v>314</v>
      </c>
    </row>
    <row r="220" spans="1:3" x14ac:dyDescent="0.2">
      <c r="A220" s="10" t="s">
        <v>533</v>
      </c>
      <c r="B220" s="13" t="s">
        <v>534</v>
      </c>
      <c r="C220" s="11" t="s">
        <v>10</v>
      </c>
    </row>
    <row r="221" spans="1:3" x14ac:dyDescent="0.2">
      <c r="A221" s="10" t="s">
        <v>535</v>
      </c>
      <c r="B221" s="13" t="s">
        <v>536</v>
      </c>
      <c r="C221" s="11" t="s">
        <v>33</v>
      </c>
    </row>
    <row r="222" spans="1:3" x14ac:dyDescent="0.2">
      <c r="A222" s="10" t="s">
        <v>537</v>
      </c>
      <c r="B222" s="13" t="s">
        <v>538</v>
      </c>
      <c r="C222" s="11" t="s">
        <v>25</v>
      </c>
    </row>
    <row r="223" spans="1:3" x14ac:dyDescent="0.2">
      <c r="A223" s="10" t="s">
        <v>539</v>
      </c>
      <c r="B223" s="13" t="s">
        <v>540</v>
      </c>
      <c r="C223" s="11" t="s">
        <v>541</v>
      </c>
    </row>
    <row r="224" spans="1:3" x14ac:dyDescent="0.2">
      <c r="A224" s="10" t="s">
        <v>542</v>
      </c>
      <c r="B224" s="13" t="s">
        <v>543</v>
      </c>
      <c r="C224" s="11" t="s">
        <v>110</v>
      </c>
    </row>
    <row r="225" spans="1:3" x14ac:dyDescent="0.2">
      <c r="A225" s="10" t="s">
        <v>544</v>
      </c>
      <c r="B225" s="13" t="s">
        <v>545</v>
      </c>
      <c r="C225" s="11" t="s">
        <v>546</v>
      </c>
    </row>
    <row r="226" spans="1:3" x14ac:dyDescent="0.2">
      <c r="A226" s="10" t="s">
        <v>547</v>
      </c>
      <c r="B226" s="13" t="s">
        <v>548</v>
      </c>
      <c r="C226" s="11" t="s">
        <v>42</v>
      </c>
    </row>
    <row r="227" spans="1:3" x14ac:dyDescent="0.2">
      <c r="A227" s="10" t="s">
        <v>549</v>
      </c>
      <c r="B227" s="13" t="s">
        <v>550</v>
      </c>
      <c r="C227" s="11" t="s">
        <v>551</v>
      </c>
    </row>
    <row r="228" spans="1:3" x14ac:dyDescent="0.2">
      <c r="A228" s="10" t="s">
        <v>552</v>
      </c>
      <c r="B228" s="13" t="s">
        <v>553</v>
      </c>
      <c r="C228" s="11" t="s">
        <v>10</v>
      </c>
    </row>
    <row r="229" spans="1:3" x14ac:dyDescent="0.2">
      <c r="A229" s="10" t="s">
        <v>554</v>
      </c>
      <c r="B229" s="13" t="s">
        <v>555</v>
      </c>
      <c r="C229" s="11" t="s">
        <v>10</v>
      </c>
    </row>
    <row r="230" spans="1:3" x14ac:dyDescent="0.2">
      <c r="A230" s="10" t="s">
        <v>556</v>
      </c>
      <c r="B230" s="13" t="s">
        <v>557</v>
      </c>
      <c r="C230" s="11" t="s">
        <v>110</v>
      </c>
    </row>
    <row r="231" spans="1:3" x14ac:dyDescent="0.2">
      <c r="A231" s="10" t="s">
        <v>558</v>
      </c>
      <c r="B231" s="13" t="s">
        <v>559</v>
      </c>
      <c r="C231" s="11" t="s">
        <v>53</v>
      </c>
    </row>
    <row r="232" spans="1:3" ht="25.5" x14ac:dyDescent="0.2">
      <c r="A232" s="10" t="s">
        <v>560</v>
      </c>
      <c r="B232" s="13" t="s">
        <v>561</v>
      </c>
      <c r="C232" s="11" t="s">
        <v>562</v>
      </c>
    </row>
    <row r="233" spans="1:3" x14ac:dyDescent="0.2">
      <c r="A233" s="10" t="s">
        <v>563</v>
      </c>
      <c r="B233" s="13" t="s">
        <v>564</v>
      </c>
      <c r="C233" s="11" t="s">
        <v>110</v>
      </c>
    </row>
    <row r="234" spans="1:3" x14ac:dyDescent="0.2">
      <c r="A234" s="10" t="s">
        <v>565</v>
      </c>
      <c r="B234" s="13" t="s">
        <v>566</v>
      </c>
      <c r="C234" s="11" t="s">
        <v>567</v>
      </c>
    </row>
    <row r="235" spans="1:3" x14ac:dyDescent="0.2">
      <c r="A235" s="10" t="s">
        <v>568</v>
      </c>
      <c r="B235" s="13" t="s">
        <v>569</v>
      </c>
      <c r="C235" s="11" t="s">
        <v>10</v>
      </c>
    </row>
    <row r="236" spans="1:3" x14ac:dyDescent="0.2">
      <c r="A236" s="10" t="s">
        <v>570</v>
      </c>
      <c r="B236" s="13" t="s">
        <v>571</v>
      </c>
      <c r="C236" s="11" t="s">
        <v>110</v>
      </c>
    </row>
    <row r="237" spans="1:3" x14ac:dyDescent="0.2">
      <c r="A237" s="10" t="s">
        <v>572</v>
      </c>
      <c r="B237" s="13" t="s">
        <v>573</v>
      </c>
      <c r="C237" s="11" t="s">
        <v>249</v>
      </c>
    </row>
    <row r="238" spans="1:3" x14ac:dyDescent="0.2">
      <c r="A238" s="10" t="s">
        <v>574</v>
      </c>
      <c r="B238" s="13" t="s">
        <v>575</v>
      </c>
      <c r="C238" s="11" t="s">
        <v>25</v>
      </c>
    </row>
    <row r="239" spans="1:3" x14ac:dyDescent="0.2">
      <c r="A239" s="10" t="s">
        <v>576</v>
      </c>
      <c r="B239" s="13" t="s">
        <v>577</v>
      </c>
      <c r="C239" s="11" t="s">
        <v>578</v>
      </c>
    </row>
    <row r="240" spans="1:3" x14ac:dyDescent="0.2">
      <c r="A240" s="10" t="s">
        <v>579</v>
      </c>
      <c r="B240" s="13" t="s">
        <v>580</v>
      </c>
      <c r="C240" s="11" t="s">
        <v>10</v>
      </c>
    </row>
    <row r="241" spans="1:3" ht="25.5" x14ac:dyDescent="0.2">
      <c r="A241" s="10" t="s">
        <v>581</v>
      </c>
      <c r="B241" s="13" t="s">
        <v>582</v>
      </c>
      <c r="C241" s="11" t="s">
        <v>583</v>
      </c>
    </row>
    <row r="242" spans="1:3" x14ac:dyDescent="0.2">
      <c r="A242" s="10" t="s">
        <v>584</v>
      </c>
      <c r="B242" s="13" t="s">
        <v>585</v>
      </c>
      <c r="C242" s="11" t="s">
        <v>74</v>
      </c>
    </row>
    <row r="243" spans="1:3" x14ac:dyDescent="0.2">
      <c r="A243" s="10" t="s">
        <v>586</v>
      </c>
      <c r="B243" s="13" t="s">
        <v>587</v>
      </c>
      <c r="C243" s="11" t="s">
        <v>74</v>
      </c>
    </row>
    <row r="244" spans="1:3" x14ac:dyDescent="0.2">
      <c r="A244" s="10" t="s">
        <v>588</v>
      </c>
      <c r="B244" s="13" t="s">
        <v>589</v>
      </c>
      <c r="C244" s="11" t="s">
        <v>82</v>
      </c>
    </row>
    <row r="245" spans="1:3" x14ac:dyDescent="0.2">
      <c r="A245" s="10" t="s">
        <v>590</v>
      </c>
      <c r="B245" s="13" t="s">
        <v>591</v>
      </c>
      <c r="C245" s="11" t="s">
        <v>104</v>
      </c>
    </row>
    <row r="246" spans="1:3" ht="25.5" x14ac:dyDescent="0.2">
      <c r="A246" s="10" t="s">
        <v>592</v>
      </c>
      <c r="B246" s="13" t="s">
        <v>593</v>
      </c>
      <c r="C246" s="11" t="s">
        <v>594</v>
      </c>
    </row>
    <row r="247" spans="1:3" x14ac:dyDescent="0.2">
      <c r="A247" s="10" t="s">
        <v>595</v>
      </c>
      <c r="B247" s="13" t="s">
        <v>596</v>
      </c>
      <c r="C247" s="11" t="s">
        <v>53</v>
      </c>
    </row>
    <row r="248" spans="1:3" x14ac:dyDescent="0.2">
      <c r="A248" s="10" t="s">
        <v>597</v>
      </c>
      <c r="B248" s="13" t="s">
        <v>598</v>
      </c>
      <c r="C248" s="11" t="s">
        <v>10</v>
      </c>
    </row>
    <row r="249" spans="1:3" x14ac:dyDescent="0.2">
      <c r="A249" s="10" t="s">
        <v>599</v>
      </c>
      <c r="B249" s="13" t="s">
        <v>600</v>
      </c>
      <c r="C249" s="11" t="s">
        <v>10</v>
      </c>
    </row>
    <row r="250" spans="1:3" x14ac:dyDescent="0.2">
      <c r="A250" s="10" t="s">
        <v>601</v>
      </c>
      <c r="B250" s="13" t="s">
        <v>602</v>
      </c>
      <c r="C250" s="11" t="s">
        <v>36</v>
      </c>
    </row>
    <row r="251" spans="1:3" x14ac:dyDescent="0.2">
      <c r="A251" s="10" t="s">
        <v>603</v>
      </c>
      <c r="B251" s="13" t="s">
        <v>604</v>
      </c>
      <c r="C251" s="11" t="s">
        <v>605</v>
      </c>
    </row>
    <row r="252" spans="1:3" x14ac:dyDescent="0.2">
      <c r="A252" s="10" t="s">
        <v>606</v>
      </c>
      <c r="B252" s="13" t="s">
        <v>607</v>
      </c>
      <c r="C252" s="11" t="s">
        <v>36</v>
      </c>
    </row>
    <row r="253" spans="1:3" x14ac:dyDescent="0.2">
      <c r="A253" s="10" t="s">
        <v>608</v>
      </c>
      <c r="B253" s="13" t="s">
        <v>609</v>
      </c>
      <c r="C253" s="11" t="s">
        <v>33</v>
      </c>
    </row>
    <row r="254" spans="1:3" x14ac:dyDescent="0.2">
      <c r="A254" s="10" t="s">
        <v>610</v>
      </c>
      <c r="B254" s="13" t="s">
        <v>611</v>
      </c>
      <c r="C254" s="11" t="s">
        <v>50</v>
      </c>
    </row>
    <row r="255" spans="1:3" x14ac:dyDescent="0.2">
      <c r="A255" s="10" t="s">
        <v>612</v>
      </c>
      <c r="B255" s="13" t="s">
        <v>613</v>
      </c>
      <c r="C255" s="11" t="s">
        <v>121</v>
      </c>
    </row>
    <row r="256" spans="1:3" x14ac:dyDescent="0.2">
      <c r="A256" s="10" t="s">
        <v>614</v>
      </c>
      <c r="B256" s="13" t="s">
        <v>615</v>
      </c>
      <c r="C256" s="11" t="s">
        <v>616</v>
      </c>
    </row>
    <row r="257" spans="1:3" x14ac:dyDescent="0.2">
      <c r="A257" s="10" t="s">
        <v>617</v>
      </c>
      <c r="B257" s="13" t="s">
        <v>618</v>
      </c>
      <c r="C257" s="11" t="s">
        <v>36</v>
      </c>
    </row>
    <row r="258" spans="1:3" x14ac:dyDescent="0.2">
      <c r="A258" s="10" t="s">
        <v>619</v>
      </c>
      <c r="B258" s="13" t="s">
        <v>620</v>
      </c>
      <c r="C258" s="11" t="s">
        <v>53</v>
      </c>
    </row>
    <row r="259" spans="1:3" x14ac:dyDescent="0.2">
      <c r="A259" s="10" t="s">
        <v>621</v>
      </c>
      <c r="B259" s="13" t="s">
        <v>622</v>
      </c>
      <c r="C259" s="11" t="s">
        <v>623</v>
      </c>
    </row>
    <row r="260" spans="1:3" x14ac:dyDescent="0.2">
      <c r="A260" s="10" t="s">
        <v>624</v>
      </c>
      <c r="B260" s="13" t="s">
        <v>625</v>
      </c>
      <c r="C260" s="11" t="s">
        <v>33</v>
      </c>
    </row>
    <row r="261" spans="1:3" x14ac:dyDescent="0.2">
      <c r="A261" s="10" t="s">
        <v>626</v>
      </c>
      <c r="B261" s="13" t="s">
        <v>627</v>
      </c>
      <c r="C261" s="11" t="s">
        <v>126</v>
      </c>
    </row>
    <row r="262" spans="1:3" x14ac:dyDescent="0.2">
      <c r="A262" s="10" t="s">
        <v>628</v>
      </c>
      <c r="B262" s="13" t="s">
        <v>629</v>
      </c>
      <c r="C262" s="11" t="s">
        <v>107</v>
      </c>
    </row>
    <row r="263" spans="1:3" x14ac:dyDescent="0.2">
      <c r="A263" s="10" t="s">
        <v>630</v>
      </c>
      <c r="B263" s="13" t="s">
        <v>631</v>
      </c>
      <c r="C263" s="11" t="s">
        <v>53</v>
      </c>
    </row>
    <row r="264" spans="1:3" ht="25.5" x14ac:dyDescent="0.2">
      <c r="A264" s="10" t="s">
        <v>632</v>
      </c>
      <c r="B264" s="13" t="s">
        <v>633</v>
      </c>
      <c r="C264" s="11" t="s">
        <v>634</v>
      </c>
    </row>
    <row r="265" spans="1:3" x14ac:dyDescent="0.2">
      <c r="A265" s="10" t="s">
        <v>635</v>
      </c>
      <c r="B265" s="13" t="s">
        <v>636</v>
      </c>
      <c r="C265" s="11" t="s">
        <v>107</v>
      </c>
    </row>
    <row r="266" spans="1:3" x14ac:dyDescent="0.2">
      <c r="A266" s="10"/>
      <c r="B266" s="14"/>
      <c r="C266" s="14"/>
    </row>
    <row r="267" spans="1:3" x14ac:dyDescent="0.2">
      <c r="A267" s="10"/>
      <c r="B267" s="14"/>
      <c r="C267" s="14"/>
    </row>
    <row r="268" spans="1:3" x14ac:dyDescent="0.2">
      <c r="A268" s="10"/>
      <c r="B268" s="14"/>
      <c r="C268" s="14"/>
    </row>
    <row r="269" spans="1:3" x14ac:dyDescent="0.2">
      <c r="A269" s="10"/>
      <c r="B269" s="14"/>
      <c r="C269" s="14"/>
    </row>
    <row r="270" spans="1:3" x14ac:dyDescent="0.2">
      <c r="A270" s="10"/>
      <c r="B270" s="14"/>
      <c r="C270" s="14"/>
    </row>
    <row r="271" spans="1:3" x14ac:dyDescent="0.2">
      <c r="A271" s="10"/>
      <c r="B271" s="8"/>
      <c r="C271" s="8"/>
    </row>
    <row r="272" spans="1:3" x14ac:dyDescent="0.2">
      <c r="A272" s="10"/>
      <c r="B272" s="8"/>
      <c r="C272" s="8"/>
    </row>
    <row r="273" spans="1:3" x14ac:dyDescent="0.2">
      <c r="A273" s="10"/>
      <c r="B273" s="8"/>
      <c r="C273" s="8"/>
    </row>
    <row r="274" spans="1:3" x14ac:dyDescent="0.2">
      <c r="A274" s="10"/>
      <c r="B274" s="8"/>
      <c r="C274" s="8"/>
    </row>
    <row r="275" spans="1:3" x14ac:dyDescent="0.2">
      <c r="A275" s="10"/>
      <c r="B275" s="8"/>
      <c r="C275" s="8"/>
    </row>
    <row r="276" spans="1:3" x14ac:dyDescent="0.2">
      <c r="A276" s="10"/>
      <c r="B276" s="8"/>
      <c r="C276" s="8"/>
    </row>
    <row r="277" spans="1:3" x14ac:dyDescent="0.2">
      <c r="A277" s="10"/>
      <c r="B277" s="8"/>
      <c r="C277" s="8"/>
    </row>
    <row r="278" spans="1:3" x14ac:dyDescent="0.2">
      <c r="A278" s="10"/>
      <c r="B278" s="8"/>
      <c r="C278" s="8"/>
    </row>
    <row r="279" spans="1:3" x14ac:dyDescent="0.2">
      <c r="A279" s="10"/>
      <c r="B279" s="8"/>
      <c r="C279" s="8"/>
    </row>
    <row r="280" spans="1:3" x14ac:dyDescent="0.2">
      <c r="A280" s="10"/>
      <c r="B280" s="8"/>
      <c r="C280" s="8"/>
    </row>
    <row r="281" spans="1:3" x14ac:dyDescent="0.2">
      <c r="A281" s="10"/>
      <c r="B281" s="8"/>
      <c r="C281" s="8"/>
    </row>
    <row r="282" spans="1:3" x14ac:dyDescent="0.2">
      <c r="A282" s="10"/>
      <c r="B282" s="8"/>
      <c r="C282" s="8"/>
    </row>
    <row r="283" spans="1:3" x14ac:dyDescent="0.2">
      <c r="A283" s="10"/>
      <c r="B283" s="8"/>
      <c r="C283" s="8"/>
    </row>
    <row r="284" spans="1:3" x14ac:dyDescent="0.2">
      <c r="A284" s="7"/>
      <c r="B284" s="8"/>
      <c r="C284" s="8"/>
    </row>
    <row r="285" spans="1:3" x14ac:dyDescent="0.2">
      <c r="A285" s="15"/>
      <c r="B285" s="8"/>
      <c r="C285" s="8"/>
    </row>
    <row r="286" spans="1:3" x14ac:dyDescent="0.2">
      <c r="A286" s="15"/>
      <c r="B286" s="8"/>
      <c r="C286" s="8"/>
    </row>
    <row r="287" spans="1:3" x14ac:dyDescent="0.2">
      <c r="A287" s="15"/>
      <c r="B287" s="8"/>
      <c r="C287" s="8"/>
    </row>
    <row r="288" spans="1:3" x14ac:dyDescent="0.2">
      <c r="A288" s="15"/>
      <c r="B288" s="8"/>
      <c r="C288" s="8"/>
    </row>
    <row r="289" spans="1:3" x14ac:dyDescent="0.2">
      <c r="A289" s="15"/>
      <c r="B289" s="8"/>
      <c r="C289" s="8"/>
    </row>
    <row r="290" spans="1:3" x14ac:dyDescent="0.2">
      <c r="A290" s="15"/>
      <c r="B290" s="8"/>
      <c r="C290" s="8"/>
    </row>
    <row r="291" spans="1:3" x14ac:dyDescent="0.2">
      <c r="A291" s="15"/>
      <c r="B291" s="8"/>
      <c r="C291" s="8"/>
    </row>
    <row r="292" spans="1:3" x14ac:dyDescent="0.2">
      <c r="A292" s="15"/>
      <c r="B292" s="8"/>
      <c r="C292" s="8"/>
    </row>
    <row r="293" spans="1:3" x14ac:dyDescent="0.2">
      <c r="A293" s="15"/>
      <c r="B293" s="8"/>
      <c r="C293" s="8"/>
    </row>
    <row r="294" spans="1:3" x14ac:dyDescent="0.2">
      <c r="A294" s="15"/>
      <c r="B294" s="8"/>
      <c r="C294" s="8"/>
    </row>
    <row r="295" spans="1:3" x14ac:dyDescent="0.2">
      <c r="A295" s="15"/>
      <c r="B295" s="8"/>
      <c r="C295" s="8"/>
    </row>
    <row r="296" spans="1:3" x14ac:dyDescent="0.2">
      <c r="A296" s="15"/>
      <c r="B296" s="8"/>
      <c r="C296" s="8"/>
    </row>
    <row r="297" spans="1:3" x14ac:dyDescent="0.2">
      <c r="A297" s="15"/>
      <c r="B297" s="8"/>
      <c r="C297" s="8"/>
    </row>
    <row r="298" spans="1:3" x14ac:dyDescent="0.2">
      <c r="A298" s="15"/>
      <c r="B298" s="8"/>
      <c r="C298" s="8"/>
    </row>
    <row r="299" spans="1:3" x14ac:dyDescent="0.2">
      <c r="A299" s="15"/>
      <c r="B299" s="8"/>
      <c r="C299" s="8"/>
    </row>
    <row r="300" spans="1:3" x14ac:dyDescent="0.2">
      <c r="A300" s="15"/>
      <c r="B300" s="8"/>
      <c r="C300" s="8"/>
    </row>
    <row r="301" spans="1:3" x14ac:dyDescent="0.2">
      <c r="A301" s="15"/>
      <c r="B301" s="8"/>
      <c r="C301" s="8"/>
    </row>
    <row r="302" spans="1:3" x14ac:dyDescent="0.2">
      <c r="A302" s="15"/>
      <c r="B302" s="8"/>
      <c r="C302" s="8"/>
    </row>
    <row r="303" spans="1:3" x14ac:dyDescent="0.2">
      <c r="A303" s="15"/>
      <c r="B303" s="8"/>
      <c r="C303" s="8"/>
    </row>
    <row r="304" spans="1:3" x14ac:dyDescent="0.2">
      <c r="A304" s="15"/>
      <c r="B304" s="8"/>
      <c r="C304" s="8"/>
    </row>
    <row r="305" spans="1:3" x14ac:dyDescent="0.2">
      <c r="A305" s="15"/>
      <c r="B305" s="8"/>
      <c r="C305" s="8"/>
    </row>
    <row r="306" spans="1:3" x14ac:dyDescent="0.2">
      <c r="A306" s="15"/>
      <c r="B306" s="8"/>
      <c r="C306" s="8"/>
    </row>
    <row r="307" spans="1:3" x14ac:dyDescent="0.2">
      <c r="A307" s="15"/>
      <c r="B307" s="8"/>
      <c r="C307" s="8"/>
    </row>
    <row r="308" spans="1:3" x14ac:dyDescent="0.2">
      <c r="A308" s="15"/>
      <c r="B308" s="8"/>
      <c r="C308" s="8"/>
    </row>
    <row r="309" spans="1:3" x14ac:dyDescent="0.2">
      <c r="A309" s="15"/>
      <c r="B309" s="8"/>
      <c r="C309" s="8"/>
    </row>
    <row r="310" spans="1:3" x14ac:dyDescent="0.2">
      <c r="A310" s="15"/>
      <c r="B310" s="8"/>
      <c r="C310" s="8"/>
    </row>
    <row r="311" spans="1:3" x14ac:dyDescent="0.2">
      <c r="A311" s="15"/>
      <c r="B311" s="8"/>
      <c r="C311" s="8"/>
    </row>
    <row r="312" spans="1:3" x14ac:dyDescent="0.2">
      <c r="A312" s="15"/>
      <c r="B312" s="8"/>
      <c r="C312" s="8"/>
    </row>
    <row r="313" spans="1:3" x14ac:dyDescent="0.2">
      <c r="A313" s="15"/>
      <c r="B313" s="8"/>
      <c r="C313" s="8"/>
    </row>
    <row r="314" spans="1:3" x14ac:dyDescent="0.2">
      <c r="A314" s="15"/>
      <c r="B314" s="8"/>
      <c r="C314" s="8"/>
    </row>
    <row r="315" spans="1:3" x14ac:dyDescent="0.2">
      <c r="A315" s="15"/>
      <c r="B315" s="8"/>
      <c r="C315" s="8"/>
    </row>
    <row r="316" spans="1:3" x14ac:dyDescent="0.2">
      <c r="A316" s="15"/>
      <c r="B316" s="8"/>
      <c r="C316" s="8"/>
    </row>
    <row r="317" spans="1:3" x14ac:dyDescent="0.2">
      <c r="A317" s="15"/>
      <c r="B317" s="8"/>
      <c r="C317" s="8"/>
    </row>
    <row r="318" spans="1:3" x14ac:dyDescent="0.2">
      <c r="A318" s="15"/>
      <c r="B318" s="8"/>
      <c r="C318" s="8"/>
    </row>
    <row r="319" spans="1:3" x14ac:dyDescent="0.2">
      <c r="A319" s="15"/>
      <c r="B319" s="8"/>
      <c r="C319" s="8"/>
    </row>
    <row r="320" spans="1:3" x14ac:dyDescent="0.2">
      <c r="A320" s="15"/>
      <c r="B320" s="8"/>
      <c r="C320" s="8"/>
    </row>
    <row r="321" spans="1:3" x14ac:dyDescent="0.2">
      <c r="A321" s="15"/>
      <c r="B321" s="8"/>
      <c r="C321" s="8"/>
    </row>
    <row r="322" spans="1:3" x14ac:dyDescent="0.2">
      <c r="A322" s="15"/>
      <c r="B322" s="8"/>
      <c r="C322" s="8"/>
    </row>
    <row r="323" spans="1:3" x14ac:dyDescent="0.2">
      <c r="A323" s="15"/>
      <c r="B323" s="8"/>
      <c r="C323" s="8"/>
    </row>
    <row r="324" spans="1:3" x14ac:dyDescent="0.2">
      <c r="A324" s="15"/>
      <c r="B324" s="8"/>
      <c r="C324" s="8"/>
    </row>
    <row r="325" spans="1:3" x14ac:dyDescent="0.2">
      <c r="A325" s="15"/>
      <c r="B325" s="8"/>
      <c r="C325" s="8"/>
    </row>
    <row r="326" spans="1:3" x14ac:dyDescent="0.2">
      <c r="A326" s="15"/>
      <c r="B326" s="8"/>
      <c r="C326" s="8"/>
    </row>
    <row r="327" spans="1:3" x14ac:dyDescent="0.2">
      <c r="A327" s="15"/>
      <c r="B327" s="8"/>
      <c r="C327" s="8"/>
    </row>
    <row r="328" spans="1:3" x14ac:dyDescent="0.2">
      <c r="A328" s="15"/>
      <c r="B328" s="8"/>
      <c r="C328" s="8"/>
    </row>
    <row r="329" spans="1:3" x14ac:dyDescent="0.2">
      <c r="A329" s="15"/>
      <c r="B329" s="8"/>
      <c r="C329" s="8"/>
    </row>
    <row r="330" spans="1:3" x14ac:dyDescent="0.2">
      <c r="A330" s="15"/>
      <c r="B330" s="8"/>
      <c r="C330" s="8"/>
    </row>
    <row r="331" spans="1:3" x14ac:dyDescent="0.2">
      <c r="A331" s="15"/>
      <c r="B331" s="8"/>
      <c r="C331" s="8"/>
    </row>
    <row r="332" spans="1:3" x14ac:dyDescent="0.2">
      <c r="A332" s="15"/>
      <c r="B332" s="8"/>
      <c r="C332" s="8"/>
    </row>
    <row r="333" spans="1:3" x14ac:dyDescent="0.2">
      <c r="A333" s="15"/>
      <c r="B333" s="8"/>
      <c r="C333" s="8"/>
    </row>
    <row r="334" spans="1:3" x14ac:dyDescent="0.2">
      <c r="A334" s="15"/>
      <c r="B334" s="8"/>
      <c r="C334" s="8"/>
    </row>
    <row r="335" spans="1:3" x14ac:dyDescent="0.2">
      <c r="A335" s="15"/>
      <c r="B335" s="8"/>
      <c r="C335" s="8"/>
    </row>
    <row r="336" spans="1:3" x14ac:dyDescent="0.2">
      <c r="A336" s="15"/>
      <c r="B336" s="8"/>
      <c r="C336" s="8"/>
    </row>
    <row r="337" spans="1:3" x14ac:dyDescent="0.2">
      <c r="A337" s="15"/>
      <c r="B337" s="8"/>
      <c r="C337" s="8"/>
    </row>
    <row r="338" spans="1:3" x14ac:dyDescent="0.2">
      <c r="A338" s="15"/>
      <c r="B338" s="8"/>
      <c r="C338" s="8"/>
    </row>
    <row r="339" spans="1:3" x14ac:dyDescent="0.2">
      <c r="A339" s="15"/>
      <c r="B339" s="8"/>
      <c r="C339" s="8"/>
    </row>
    <row r="340" spans="1:3" x14ac:dyDescent="0.2">
      <c r="A340" s="15"/>
      <c r="B340" s="8"/>
      <c r="C340" s="8"/>
    </row>
    <row r="341" spans="1:3" x14ac:dyDescent="0.2">
      <c r="A341" s="15"/>
      <c r="B341" s="8"/>
      <c r="C341" s="8"/>
    </row>
    <row r="342" spans="1:3" x14ac:dyDescent="0.2">
      <c r="A342" s="15"/>
      <c r="B342" s="8"/>
      <c r="C342" s="8"/>
    </row>
    <row r="343" spans="1:3" x14ac:dyDescent="0.2">
      <c r="A343" s="15"/>
      <c r="B343" s="8"/>
      <c r="C343" s="8"/>
    </row>
    <row r="344" spans="1:3" x14ac:dyDescent="0.2">
      <c r="A344" s="15"/>
      <c r="B344" s="8"/>
      <c r="C344" s="8"/>
    </row>
    <row r="345" spans="1:3" x14ac:dyDescent="0.2">
      <c r="A345" s="15"/>
      <c r="B345" s="8"/>
      <c r="C345" s="8"/>
    </row>
    <row r="346" spans="1:3" x14ac:dyDescent="0.2">
      <c r="A346" s="15"/>
      <c r="B346" s="8"/>
      <c r="C346" s="8"/>
    </row>
    <row r="347" spans="1:3" x14ac:dyDescent="0.2">
      <c r="A347" s="15"/>
      <c r="B347" s="8"/>
      <c r="C347" s="8"/>
    </row>
    <row r="348" spans="1:3" x14ac:dyDescent="0.2">
      <c r="A348" s="15"/>
      <c r="B348" s="8"/>
      <c r="C348" s="8"/>
    </row>
    <row r="349" spans="1:3" x14ac:dyDescent="0.2">
      <c r="A349" s="15"/>
      <c r="B349" s="8"/>
      <c r="C349" s="8"/>
    </row>
    <row r="350" spans="1:3" x14ac:dyDescent="0.2">
      <c r="A350" s="15"/>
      <c r="B350" s="8"/>
      <c r="C350" s="8"/>
    </row>
    <row r="351" spans="1:3" x14ac:dyDescent="0.2">
      <c r="A351" s="15"/>
      <c r="B351" s="8"/>
      <c r="C351" s="8"/>
    </row>
    <row r="352" spans="1:3" x14ac:dyDescent="0.2">
      <c r="A352" s="15"/>
      <c r="B352" s="8"/>
      <c r="C352" s="8"/>
    </row>
    <row r="353" spans="1:3" x14ac:dyDescent="0.2">
      <c r="A353" s="15"/>
      <c r="B353" s="8"/>
      <c r="C353" s="8"/>
    </row>
    <row r="354" spans="1:3" x14ac:dyDescent="0.2">
      <c r="A354" s="15"/>
      <c r="B354" s="8"/>
      <c r="C354" s="8"/>
    </row>
    <row r="355" spans="1:3" x14ac:dyDescent="0.2">
      <c r="A355" s="15"/>
      <c r="B355" s="8"/>
      <c r="C355" s="8"/>
    </row>
    <row r="356" spans="1:3" x14ac:dyDescent="0.2">
      <c r="A356" s="15"/>
      <c r="B356" s="8"/>
      <c r="C356" s="8"/>
    </row>
    <row r="357" spans="1:3" x14ac:dyDescent="0.2">
      <c r="A357" s="15"/>
      <c r="B357" s="8"/>
      <c r="C357" s="8"/>
    </row>
    <row r="358" spans="1:3" x14ac:dyDescent="0.2">
      <c r="A358" s="15"/>
      <c r="B358" s="8"/>
      <c r="C358" s="8"/>
    </row>
    <row r="359" spans="1:3" x14ac:dyDescent="0.2">
      <c r="A359" s="15"/>
      <c r="B359" s="8"/>
      <c r="C359" s="8"/>
    </row>
    <row r="360" spans="1:3" x14ac:dyDescent="0.2">
      <c r="A360" s="15"/>
      <c r="B360" s="8"/>
      <c r="C360" s="8"/>
    </row>
    <row r="361" spans="1:3" x14ac:dyDescent="0.2">
      <c r="A361" s="15"/>
      <c r="B361" s="8"/>
      <c r="C361" s="8"/>
    </row>
    <row r="362" spans="1:3" x14ac:dyDescent="0.2">
      <c r="A362" s="15"/>
      <c r="B362" s="8"/>
      <c r="C362" s="8"/>
    </row>
    <row r="363" spans="1:3" x14ac:dyDescent="0.2">
      <c r="A363" s="15"/>
      <c r="B363" s="8"/>
      <c r="C363" s="8"/>
    </row>
    <row r="364" spans="1:3" x14ac:dyDescent="0.2">
      <c r="A364" s="15"/>
      <c r="B364" s="8"/>
      <c r="C364" s="8"/>
    </row>
    <row r="365" spans="1:3" x14ac:dyDescent="0.2">
      <c r="A365" s="15"/>
      <c r="B365" s="8"/>
      <c r="C365" s="8"/>
    </row>
    <row r="366" spans="1:3" x14ac:dyDescent="0.2">
      <c r="A366" s="15"/>
      <c r="B366" s="8"/>
      <c r="C366" s="8"/>
    </row>
    <row r="367" spans="1:3" x14ac:dyDescent="0.2">
      <c r="A367" s="15"/>
      <c r="B367" s="8"/>
      <c r="C367" s="8"/>
    </row>
    <row r="368" spans="1:3" x14ac:dyDescent="0.2">
      <c r="A368" s="15"/>
      <c r="B368" s="8"/>
      <c r="C368" s="8"/>
    </row>
    <row r="369" spans="1:3" x14ac:dyDescent="0.2">
      <c r="A369" s="15"/>
      <c r="B369" s="8"/>
      <c r="C369" s="8"/>
    </row>
    <row r="370" spans="1:3" x14ac:dyDescent="0.2">
      <c r="A370" s="15"/>
      <c r="B370" s="8"/>
      <c r="C370" s="8"/>
    </row>
    <row r="371" spans="1:3" x14ac:dyDescent="0.2">
      <c r="A371" s="15"/>
      <c r="B371" s="8"/>
      <c r="C371" s="8"/>
    </row>
    <row r="372" spans="1:3" x14ac:dyDescent="0.2">
      <c r="A372" s="15"/>
      <c r="B372" s="8"/>
      <c r="C372" s="8"/>
    </row>
    <row r="373" spans="1:3" x14ac:dyDescent="0.2">
      <c r="A373" s="15"/>
      <c r="B373" s="8"/>
      <c r="C373" s="8"/>
    </row>
    <row r="374" spans="1:3" x14ac:dyDescent="0.2">
      <c r="A374" s="15"/>
      <c r="B374" s="8"/>
      <c r="C374" s="8"/>
    </row>
    <row r="375" spans="1:3" x14ac:dyDescent="0.2">
      <c r="A375" s="15"/>
      <c r="B375" s="8"/>
      <c r="C375" s="8"/>
    </row>
    <row r="376" spans="1:3" x14ac:dyDescent="0.2">
      <c r="A376" s="15"/>
      <c r="B376" s="8"/>
      <c r="C376" s="8"/>
    </row>
    <row r="377" spans="1:3" x14ac:dyDescent="0.2">
      <c r="A377" s="15"/>
      <c r="B377" s="8"/>
      <c r="C377" s="8"/>
    </row>
    <row r="378" spans="1:3" x14ac:dyDescent="0.2">
      <c r="A378" s="15"/>
      <c r="B378" s="8"/>
      <c r="C378" s="8"/>
    </row>
    <row r="379" spans="1:3" x14ac:dyDescent="0.2">
      <c r="A379" s="15"/>
      <c r="B379" s="8"/>
      <c r="C379" s="8"/>
    </row>
    <row r="380" spans="1:3" x14ac:dyDescent="0.2">
      <c r="A380" s="15"/>
      <c r="B380" s="8"/>
      <c r="C380" s="8"/>
    </row>
    <row r="381" spans="1:3" x14ac:dyDescent="0.2">
      <c r="A381" s="15"/>
      <c r="B381" s="8"/>
      <c r="C381" s="8"/>
    </row>
    <row r="382" spans="1:3" x14ac:dyDescent="0.2">
      <c r="A382" s="15"/>
      <c r="B382" s="8"/>
      <c r="C382" s="8"/>
    </row>
    <row r="383" spans="1:3" x14ac:dyDescent="0.2">
      <c r="A383" s="15"/>
      <c r="B383" s="8"/>
      <c r="C383" s="8"/>
    </row>
    <row r="384" spans="1:3" x14ac:dyDescent="0.2">
      <c r="A384" s="15"/>
      <c r="B384" s="8"/>
      <c r="C384" s="8"/>
    </row>
    <row r="385" spans="1:3" x14ac:dyDescent="0.2">
      <c r="A385" s="15"/>
      <c r="B385" s="8"/>
      <c r="C385" s="8"/>
    </row>
    <row r="386" spans="1:3" x14ac:dyDescent="0.2">
      <c r="A386" s="15"/>
      <c r="B386" s="8"/>
      <c r="C386" s="8"/>
    </row>
    <row r="387" spans="1:3" x14ac:dyDescent="0.2">
      <c r="A387" s="15"/>
      <c r="B387" s="8"/>
      <c r="C387" s="8"/>
    </row>
    <row r="388" spans="1:3" x14ac:dyDescent="0.2">
      <c r="A388" s="15"/>
      <c r="B388" s="8"/>
      <c r="C388" s="8"/>
    </row>
    <row r="389" spans="1:3" x14ac:dyDescent="0.2">
      <c r="A389" s="15"/>
      <c r="B389" s="8"/>
      <c r="C389" s="8"/>
    </row>
    <row r="390" spans="1:3" x14ac:dyDescent="0.2">
      <c r="A390" s="15"/>
      <c r="B390" s="8"/>
      <c r="C390" s="8"/>
    </row>
    <row r="391" spans="1:3" x14ac:dyDescent="0.2">
      <c r="A391" s="15"/>
      <c r="B391" s="8"/>
      <c r="C391" s="8"/>
    </row>
    <row r="392" spans="1:3" x14ac:dyDescent="0.2">
      <c r="A392" s="15"/>
      <c r="B392" s="8"/>
      <c r="C392" s="8"/>
    </row>
    <row r="393" spans="1:3" x14ac:dyDescent="0.2">
      <c r="A393" s="15"/>
      <c r="B393" s="8"/>
      <c r="C393" s="8"/>
    </row>
    <row r="394" spans="1:3" x14ac:dyDescent="0.2">
      <c r="A394" s="15"/>
      <c r="B394" s="8"/>
      <c r="C394" s="8"/>
    </row>
    <row r="395" spans="1:3" x14ac:dyDescent="0.2">
      <c r="A395" s="15"/>
      <c r="B395" s="8"/>
      <c r="C395" s="8"/>
    </row>
    <row r="396" spans="1:3" x14ac:dyDescent="0.2">
      <c r="A396" s="15"/>
      <c r="B396" s="8"/>
      <c r="C396" s="8"/>
    </row>
    <row r="397" spans="1:3" x14ac:dyDescent="0.2">
      <c r="A397" s="15"/>
      <c r="B397" s="8"/>
      <c r="C397" s="8"/>
    </row>
    <row r="398" spans="1:3" x14ac:dyDescent="0.2">
      <c r="A398" s="15"/>
      <c r="B398" s="8"/>
      <c r="C398" s="8"/>
    </row>
    <row r="399" spans="1:3" x14ac:dyDescent="0.2">
      <c r="A399" s="15"/>
      <c r="B399" s="8"/>
      <c r="C399" s="8"/>
    </row>
    <row r="400" spans="1:3" x14ac:dyDescent="0.2">
      <c r="A400" s="15"/>
      <c r="B400" s="8"/>
      <c r="C400" s="8"/>
    </row>
    <row r="401" spans="1:3" x14ac:dyDescent="0.2">
      <c r="A401" s="15"/>
      <c r="B401" s="8"/>
      <c r="C401" s="8"/>
    </row>
    <row r="402" spans="1:3" x14ac:dyDescent="0.2">
      <c r="A402" s="15"/>
      <c r="B402" s="8"/>
      <c r="C402" s="8"/>
    </row>
    <row r="403" spans="1:3" x14ac:dyDescent="0.2">
      <c r="A403" s="15"/>
      <c r="B403" s="8"/>
      <c r="C403" s="8"/>
    </row>
    <row r="404" spans="1:3" x14ac:dyDescent="0.2">
      <c r="A404" s="15"/>
      <c r="B404" s="8"/>
      <c r="C404" s="8"/>
    </row>
    <row r="405" spans="1:3" x14ac:dyDescent="0.2">
      <c r="A405" s="15"/>
      <c r="B405" s="8"/>
      <c r="C405" s="8"/>
    </row>
    <row r="406" spans="1:3" x14ac:dyDescent="0.2">
      <c r="A406" s="15"/>
      <c r="B406" s="8"/>
      <c r="C406" s="8"/>
    </row>
    <row r="407" spans="1:3" x14ac:dyDescent="0.2">
      <c r="A407" s="15"/>
      <c r="B407" s="8"/>
      <c r="C407" s="8"/>
    </row>
    <row r="408" spans="1:3" x14ac:dyDescent="0.2">
      <c r="A408" s="15"/>
      <c r="B408" s="8"/>
      <c r="C408" s="8"/>
    </row>
    <row r="409" spans="1:3" x14ac:dyDescent="0.2">
      <c r="A409" s="15"/>
      <c r="B409" s="8"/>
      <c r="C409" s="8"/>
    </row>
    <row r="410" spans="1:3" x14ac:dyDescent="0.2">
      <c r="A410" s="15"/>
      <c r="B410" s="8"/>
      <c r="C410" s="8"/>
    </row>
    <row r="411" spans="1:3" x14ac:dyDescent="0.2">
      <c r="A411" s="15"/>
      <c r="B411" s="8"/>
      <c r="C411" s="8"/>
    </row>
    <row r="412" spans="1:3" x14ac:dyDescent="0.2">
      <c r="A412" s="15"/>
      <c r="B412" s="8"/>
      <c r="C412" s="8"/>
    </row>
    <row r="413" spans="1:3" x14ac:dyDescent="0.2">
      <c r="A413" s="15"/>
      <c r="B413" s="8"/>
      <c r="C413" s="8"/>
    </row>
    <row r="414" spans="1:3" x14ac:dyDescent="0.2">
      <c r="A414" s="15"/>
      <c r="B414" s="8"/>
      <c r="C414" s="8"/>
    </row>
    <row r="415" spans="1:3" x14ac:dyDescent="0.2">
      <c r="A415" s="15"/>
      <c r="B415" s="8"/>
      <c r="C415" s="8"/>
    </row>
    <row r="416" spans="1:3" x14ac:dyDescent="0.2">
      <c r="A416" s="15"/>
      <c r="B416" s="8"/>
      <c r="C416" s="8"/>
    </row>
    <row r="417" spans="1:3" x14ac:dyDescent="0.2">
      <c r="A417" s="15"/>
      <c r="B417" s="8"/>
      <c r="C417" s="8"/>
    </row>
    <row r="418" spans="1:3" x14ac:dyDescent="0.2">
      <c r="A418" s="15"/>
      <c r="B418" s="8"/>
      <c r="C418" s="8"/>
    </row>
    <row r="419" spans="1:3" x14ac:dyDescent="0.2">
      <c r="A419" s="15"/>
      <c r="B419" s="8"/>
      <c r="C419" s="8"/>
    </row>
    <row r="420" spans="1:3" x14ac:dyDescent="0.2">
      <c r="A420" s="15"/>
      <c r="B420" s="8"/>
      <c r="C420" s="8"/>
    </row>
    <row r="421" spans="1:3" x14ac:dyDescent="0.2">
      <c r="A421" s="15"/>
      <c r="B421" s="8"/>
      <c r="C421" s="8"/>
    </row>
    <row r="422" spans="1:3" x14ac:dyDescent="0.2">
      <c r="A422" s="15"/>
      <c r="B422" s="8"/>
      <c r="C422" s="8"/>
    </row>
    <row r="423" spans="1:3" x14ac:dyDescent="0.2">
      <c r="A423" s="15"/>
      <c r="B423" s="8"/>
      <c r="C423" s="8"/>
    </row>
    <row r="424" spans="1:3" x14ac:dyDescent="0.2">
      <c r="A424" s="15"/>
      <c r="B424" s="8"/>
      <c r="C424" s="8"/>
    </row>
    <row r="425" spans="1:3" x14ac:dyDescent="0.2">
      <c r="A425" s="15"/>
      <c r="B425" s="8"/>
      <c r="C425" s="8"/>
    </row>
    <row r="426" spans="1:3" x14ac:dyDescent="0.2">
      <c r="A426" s="15"/>
      <c r="B426" s="8"/>
      <c r="C426" s="8"/>
    </row>
    <row r="427" spans="1:3" x14ac:dyDescent="0.2">
      <c r="A427" s="15"/>
      <c r="B427" s="8"/>
      <c r="C427" s="8"/>
    </row>
    <row r="428" spans="1:3" x14ac:dyDescent="0.2">
      <c r="A428" s="15"/>
      <c r="B428" s="8"/>
      <c r="C428" s="8"/>
    </row>
    <row r="429" spans="1:3" x14ac:dyDescent="0.2">
      <c r="A429" s="15"/>
      <c r="B429" s="8"/>
      <c r="C429" s="8"/>
    </row>
    <row r="430" spans="1:3" x14ac:dyDescent="0.2">
      <c r="A430" s="15"/>
      <c r="B430" s="8"/>
      <c r="C430" s="8"/>
    </row>
    <row r="431" spans="1:3" x14ac:dyDescent="0.2">
      <c r="A431" s="15"/>
      <c r="B431" s="8"/>
      <c r="C431" s="8"/>
    </row>
    <row r="432" spans="1:3" x14ac:dyDescent="0.2">
      <c r="A432" s="15"/>
      <c r="B432" s="8"/>
      <c r="C432" s="8"/>
    </row>
    <row r="433" spans="1:3" x14ac:dyDescent="0.2">
      <c r="A433" s="15"/>
      <c r="B433" s="8"/>
      <c r="C433" s="8"/>
    </row>
    <row r="434" spans="1:3" x14ac:dyDescent="0.2">
      <c r="A434" s="15"/>
      <c r="B434" s="8"/>
      <c r="C434" s="8"/>
    </row>
    <row r="435" spans="1:3" x14ac:dyDescent="0.2">
      <c r="A435" s="15"/>
      <c r="B435" s="8"/>
      <c r="C435" s="8"/>
    </row>
    <row r="436" spans="1:3" x14ac:dyDescent="0.2">
      <c r="A436" s="15"/>
      <c r="B436" s="8"/>
      <c r="C436" s="8"/>
    </row>
    <row r="437" spans="1:3" x14ac:dyDescent="0.2">
      <c r="A437" s="15"/>
      <c r="B437" s="8"/>
      <c r="C437" s="8"/>
    </row>
    <row r="438" spans="1:3" x14ac:dyDescent="0.2">
      <c r="A438" s="15"/>
      <c r="B438" s="8"/>
      <c r="C438" s="8"/>
    </row>
    <row r="439" spans="1:3" x14ac:dyDescent="0.2">
      <c r="A439" s="15"/>
      <c r="B439" s="8"/>
      <c r="C439" s="8"/>
    </row>
    <row r="440" spans="1:3" x14ac:dyDescent="0.2">
      <c r="A440" s="15"/>
      <c r="B440" s="8"/>
      <c r="C440" s="8"/>
    </row>
    <row r="441" spans="1:3" x14ac:dyDescent="0.2">
      <c r="A441" s="15"/>
      <c r="B441" s="8"/>
      <c r="C441" s="8"/>
    </row>
    <row r="442" spans="1:3" x14ac:dyDescent="0.2">
      <c r="A442" s="15"/>
      <c r="B442" s="8"/>
      <c r="C442" s="8"/>
    </row>
    <row r="443" spans="1:3" x14ac:dyDescent="0.2">
      <c r="A443" s="15"/>
      <c r="B443" s="8"/>
      <c r="C443" s="8"/>
    </row>
    <row r="444" spans="1:3" x14ac:dyDescent="0.2">
      <c r="A444" s="15"/>
      <c r="B444" s="8"/>
      <c r="C444" s="8"/>
    </row>
    <row r="445" spans="1:3" x14ac:dyDescent="0.2">
      <c r="A445" s="15"/>
      <c r="B445" s="8"/>
      <c r="C445" s="8"/>
    </row>
    <row r="446" spans="1:3" x14ac:dyDescent="0.2">
      <c r="A446" s="15"/>
      <c r="B446" s="8"/>
      <c r="C446" s="8"/>
    </row>
    <row r="447" spans="1:3" x14ac:dyDescent="0.2">
      <c r="A447" s="15"/>
      <c r="B447" s="8"/>
      <c r="C447" s="8"/>
    </row>
    <row r="448" spans="1:3" x14ac:dyDescent="0.2">
      <c r="A448" s="15"/>
      <c r="B448" s="8"/>
      <c r="C448" s="8"/>
    </row>
    <row r="449" spans="1:3" x14ac:dyDescent="0.2">
      <c r="A449" s="15"/>
      <c r="B449" s="8"/>
      <c r="C449" s="8"/>
    </row>
    <row r="450" spans="1:3" x14ac:dyDescent="0.2">
      <c r="A450" s="15"/>
      <c r="B450" s="8"/>
      <c r="C450" s="8"/>
    </row>
    <row r="451" spans="1:3" x14ac:dyDescent="0.2">
      <c r="A451" s="15"/>
      <c r="B451" s="8"/>
      <c r="C451" s="8"/>
    </row>
    <row r="452" spans="1:3" x14ac:dyDescent="0.2">
      <c r="A452" s="15"/>
      <c r="B452" s="8"/>
      <c r="C452" s="8"/>
    </row>
    <row r="453" spans="1:3" x14ac:dyDescent="0.2">
      <c r="A453" s="15"/>
      <c r="B453" s="8"/>
      <c r="C453" s="8"/>
    </row>
    <row r="454" spans="1:3" x14ac:dyDescent="0.2">
      <c r="A454" s="15"/>
      <c r="B454" s="8"/>
      <c r="C454" s="8"/>
    </row>
    <row r="455" spans="1:3" x14ac:dyDescent="0.2">
      <c r="A455" s="15"/>
      <c r="B455" s="8"/>
      <c r="C455" s="8"/>
    </row>
    <row r="456" spans="1:3" x14ac:dyDescent="0.2">
      <c r="A456" s="15"/>
      <c r="B456" s="8"/>
      <c r="C456" s="8"/>
    </row>
    <row r="457" spans="1:3" x14ac:dyDescent="0.2">
      <c r="A457" s="15"/>
      <c r="B457" s="8"/>
      <c r="C457" s="8"/>
    </row>
    <row r="458" spans="1:3" x14ac:dyDescent="0.2">
      <c r="A458" s="15"/>
      <c r="B458" s="8"/>
      <c r="C458" s="8"/>
    </row>
    <row r="459" spans="1:3" x14ac:dyDescent="0.2">
      <c r="A459" s="15"/>
      <c r="B459" s="8"/>
      <c r="C459" s="8"/>
    </row>
    <row r="460" spans="1:3" x14ac:dyDescent="0.2">
      <c r="A460" s="15"/>
      <c r="B460" s="8"/>
      <c r="C460" s="8"/>
    </row>
    <row r="461" spans="1:3" x14ac:dyDescent="0.2">
      <c r="A461" s="15"/>
      <c r="B461" s="8"/>
      <c r="C461" s="8"/>
    </row>
    <row r="462" spans="1:3" x14ac:dyDescent="0.2">
      <c r="A462" s="15"/>
      <c r="B462" s="8"/>
      <c r="C462" s="8"/>
    </row>
    <row r="463" spans="1:3" x14ac:dyDescent="0.2">
      <c r="A463" s="15"/>
      <c r="B463" s="8"/>
      <c r="C463" s="8"/>
    </row>
    <row r="464" spans="1:3" x14ac:dyDescent="0.2">
      <c r="A464" s="15"/>
      <c r="B464" s="8"/>
      <c r="C464" s="8"/>
    </row>
    <row r="465" spans="1:3" x14ac:dyDescent="0.2">
      <c r="A465" s="15"/>
      <c r="B465" s="8"/>
      <c r="C465" s="8"/>
    </row>
    <row r="466" spans="1:3" x14ac:dyDescent="0.2">
      <c r="A466" s="15"/>
      <c r="B466" s="8"/>
      <c r="C466" s="8"/>
    </row>
    <row r="467" spans="1:3" x14ac:dyDescent="0.2">
      <c r="A467" s="15"/>
      <c r="B467" s="8"/>
      <c r="C467" s="8"/>
    </row>
    <row r="468" spans="1:3" x14ac:dyDescent="0.2">
      <c r="A468" s="15"/>
      <c r="B468" s="8"/>
      <c r="C468" s="8"/>
    </row>
    <row r="469" spans="1:3" x14ac:dyDescent="0.2">
      <c r="A469" s="15"/>
      <c r="B469" s="8"/>
      <c r="C469" s="8"/>
    </row>
    <row r="470" spans="1:3" x14ac:dyDescent="0.2">
      <c r="A470" s="15"/>
      <c r="B470" s="8"/>
      <c r="C470" s="8"/>
    </row>
    <row r="471" spans="1:3" x14ac:dyDescent="0.2">
      <c r="A471" s="15"/>
      <c r="B471" s="8"/>
      <c r="C471" s="8"/>
    </row>
    <row r="472" spans="1:3" x14ac:dyDescent="0.2">
      <c r="A472" s="15"/>
      <c r="B472" s="8"/>
      <c r="C472" s="8"/>
    </row>
    <row r="473" spans="1:3" x14ac:dyDescent="0.2">
      <c r="A473" s="15"/>
      <c r="B473" s="8"/>
      <c r="C473" s="8"/>
    </row>
    <row r="474" spans="1:3" x14ac:dyDescent="0.2">
      <c r="A474" s="15"/>
      <c r="B474" s="8"/>
      <c r="C474" s="8"/>
    </row>
    <row r="475" spans="1:3" x14ac:dyDescent="0.2">
      <c r="A475" s="15"/>
      <c r="B475" s="8"/>
      <c r="C475" s="8"/>
    </row>
    <row r="476" spans="1:3" x14ac:dyDescent="0.2">
      <c r="A476" s="15"/>
      <c r="B476" s="8"/>
      <c r="C476" s="8"/>
    </row>
    <row r="477" spans="1:3" x14ac:dyDescent="0.2">
      <c r="A477" s="15"/>
      <c r="B477" s="8"/>
      <c r="C477" s="8"/>
    </row>
    <row r="478" spans="1:3" x14ac:dyDescent="0.2">
      <c r="A478" s="15"/>
      <c r="B478" s="8"/>
      <c r="C478" s="8"/>
    </row>
    <row r="479" spans="1:3" x14ac:dyDescent="0.2">
      <c r="A479" s="15"/>
      <c r="B479" s="8"/>
      <c r="C479" s="8"/>
    </row>
    <row r="480" spans="1:3" x14ac:dyDescent="0.2">
      <c r="A480" s="15"/>
      <c r="B480" s="8"/>
      <c r="C480" s="8"/>
    </row>
    <row r="481" spans="1:3" x14ac:dyDescent="0.2">
      <c r="A481" s="15"/>
      <c r="B481" s="8"/>
      <c r="C481" s="8"/>
    </row>
    <row r="482" spans="1:3" x14ac:dyDescent="0.2">
      <c r="A482" s="15"/>
      <c r="B482" s="8"/>
      <c r="C482" s="8"/>
    </row>
    <row r="483" spans="1:3" x14ac:dyDescent="0.2">
      <c r="A483" s="15"/>
      <c r="B483" s="8"/>
      <c r="C483" s="8"/>
    </row>
    <row r="484" spans="1:3" x14ac:dyDescent="0.2">
      <c r="A484" s="15"/>
      <c r="B484" s="8"/>
      <c r="C484" s="8"/>
    </row>
    <row r="485" spans="1:3" x14ac:dyDescent="0.2">
      <c r="A485" s="15"/>
      <c r="B485" s="8"/>
      <c r="C485" s="8"/>
    </row>
    <row r="486" spans="1:3" x14ac:dyDescent="0.2">
      <c r="A486" s="15"/>
      <c r="B486" s="8"/>
      <c r="C486" s="8"/>
    </row>
    <row r="487" spans="1:3" x14ac:dyDescent="0.2">
      <c r="A487" s="15"/>
      <c r="B487" s="8"/>
      <c r="C487" s="8"/>
    </row>
    <row r="488" spans="1:3" x14ac:dyDescent="0.2">
      <c r="A488" s="15"/>
      <c r="B488" s="8"/>
      <c r="C488" s="8"/>
    </row>
    <row r="489" spans="1:3" x14ac:dyDescent="0.2">
      <c r="A489" s="15"/>
      <c r="B489" s="8"/>
      <c r="C489" s="8"/>
    </row>
    <row r="490" spans="1:3" x14ac:dyDescent="0.2">
      <c r="A490" s="15"/>
      <c r="B490" s="8"/>
      <c r="C490" s="8"/>
    </row>
    <row r="491" spans="1:3" x14ac:dyDescent="0.2">
      <c r="A491" s="15"/>
      <c r="B491" s="8"/>
      <c r="C491" s="8"/>
    </row>
    <row r="492" spans="1:3" x14ac:dyDescent="0.2">
      <c r="A492" s="15"/>
      <c r="B492" s="8"/>
      <c r="C492" s="8"/>
    </row>
    <row r="493" spans="1:3" x14ac:dyDescent="0.2">
      <c r="A493" s="15"/>
      <c r="B493" s="8"/>
      <c r="C493" s="8"/>
    </row>
    <row r="494" spans="1:3" x14ac:dyDescent="0.2">
      <c r="A494" s="15"/>
      <c r="B494" s="8"/>
      <c r="C494" s="8"/>
    </row>
    <row r="495" spans="1:3" x14ac:dyDescent="0.2">
      <c r="A495" s="15"/>
      <c r="B495" s="8"/>
      <c r="C495" s="8"/>
    </row>
    <row r="496" spans="1:3" x14ac:dyDescent="0.2">
      <c r="A496" s="15"/>
      <c r="B496" s="8"/>
      <c r="C496" s="8"/>
    </row>
    <row r="497" spans="1:3" x14ac:dyDescent="0.2">
      <c r="A497" s="15"/>
      <c r="B497" s="8"/>
      <c r="C497" s="8"/>
    </row>
    <row r="498" spans="1:3" x14ac:dyDescent="0.2">
      <c r="A498" s="15"/>
      <c r="B498" s="8"/>
      <c r="C498" s="8"/>
    </row>
    <row r="499" spans="1:3" x14ac:dyDescent="0.2">
      <c r="A499" s="15"/>
      <c r="B499" s="8"/>
      <c r="C499" s="8"/>
    </row>
    <row r="500" spans="1:3" x14ac:dyDescent="0.2">
      <c r="A500" s="15"/>
      <c r="B500" s="8"/>
      <c r="C500" s="8"/>
    </row>
    <row r="501" spans="1:3" x14ac:dyDescent="0.2">
      <c r="A501" s="15"/>
      <c r="B501" s="8"/>
      <c r="C501" s="8"/>
    </row>
    <row r="502" spans="1:3" x14ac:dyDescent="0.2">
      <c r="A502" s="15"/>
      <c r="B502" s="8"/>
      <c r="C502" s="8"/>
    </row>
    <row r="503" spans="1:3" x14ac:dyDescent="0.2">
      <c r="A503" s="15"/>
      <c r="B503" s="8"/>
      <c r="C503" s="8"/>
    </row>
    <row r="504" spans="1:3" x14ac:dyDescent="0.2">
      <c r="A504" s="15"/>
      <c r="B504" s="8"/>
      <c r="C504" s="8"/>
    </row>
    <row r="505" spans="1:3" x14ac:dyDescent="0.2">
      <c r="A505" s="15"/>
      <c r="B505" s="8"/>
      <c r="C505" s="8"/>
    </row>
    <row r="506" spans="1:3" x14ac:dyDescent="0.2">
      <c r="A506" s="15"/>
      <c r="B506" s="8"/>
      <c r="C506" s="8"/>
    </row>
    <row r="507" spans="1:3" x14ac:dyDescent="0.2">
      <c r="A507" s="15"/>
      <c r="B507" s="8"/>
      <c r="C507" s="8"/>
    </row>
    <row r="508" spans="1:3" x14ac:dyDescent="0.2">
      <c r="A508" s="15"/>
      <c r="B508" s="8"/>
      <c r="C508" s="8"/>
    </row>
    <row r="509" spans="1:3" x14ac:dyDescent="0.2">
      <c r="A509" s="15"/>
      <c r="B509" s="8"/>
      <c r="C509" s="8"/>
    </row>
    <row r="510" spans="1:3" x14ac:dyDescent="0.2">
      <c r="A510" s="15"/>
      <c r="B510" s="8"/>
      <c r="C510" s="8"/>
    </row>
    <row r="511" spans="1:3" x14ac:dyDescent="0.2">
      <c r="A511" s="15"/>
      <c r="B511" s="8"/>
      <c r="C511" s="8"/>
    </row>
    <row r="512" spans="1:3" x14ac:dyDescent="0.2">
      <c r="A512" s="15"/>
      <c r="B512" s="8"/>
      <c r="C512" s="8"/>
    </row>
    <row r="513" spans="1:3" x14ac:dyDescent="0.2">
      <c r="A513" s="15"/>
      <c r="B513" s="8"/>
      <c r="C513" s="8"/>
    </row>
    <row r="514" spans="1:3" x14ac:dyDescent="0.2">
      <c r="A514" s="15"/>
      <c r="B514" s="8"/>
      <c r="C514" s="8"/>
    </row>
    <row r="515" spans="1:3" x14ac:dyDescent="0.2">
      <c r="A515" s="15"/>
      <c r="B515" s="8"/>
      <c r="C515" s="8"/>
    </row>
    <row r="516" spans="1:3" x14ac:dyDescent="0.2">
      <c r="A516" s="15"/>
      <c r="B516" s="8"/>
      <c r="C516" s="8"/>
    </row>
    <row r="517" spans="1:3" x14ac:dyDescent="0.2">
      <c r="A517" s="15"/>
      <c r="B517" s="8"/>
      <c r="C517" s="8"/>
    </row>
    <row r="518" spans="1:3" x14ac:dyDescent="0.2">
      <c r="A518" s="15"/>
      <c r="B518" s="8"/>
      <c r="C518" s="8"/>
    </row>
    <row r="519" spans="1:3" x14ac:dyDescent="0.2">
      <c r="A519" s="15"/>
      <c r="B519" s="8"/>
      <c r="C519" s="8"/>
    </row>
    <row r="520" spans="1:3" x14ac:dyDescent="0.2">
      <c r="A520" s="15"/>
      <c r="B520" s="8"/>
      <c r="C520" s="8"/>
    </row>
    <row r="521" spans="1:3" x14ac:dyDescent="0.2">
      <c r="A521" s="15"/>
      <c r="B521" s="8"/>
      <c r="C521" s="8"/>
    </row>
    <row r="522" spans="1:3" x14ac:dyDescent="0.2">
      <c r="A522" s="15"/>
      <c r="B522" s="8"/>
      <c r="C522" s="8"/>
    </row>
    <row r="523" spans="1:3" x14ac:dyDescent="0.2">
      <c r="A523" s="15"/>
      <c r="B523" s="8"/>
      <c r="C523" s="8"/>
    </row>
    <row r="524" spans="1:3" x14ac:dyDescent="0.2">
      <c r="A524" s="15"/>
      <c r="B524" s="8"/>
      <c r="C524" s="8"/>
    </row>
    <row r="525" spans="1:3" x14ac:dyDescent="0.2">
      <c r="A525" s="15"/>
      <c r="B525" s="8"/>
      <c r="C525" s="8"/>
    </row>
    <row r="526" spans="1:3" x14ac:dyDescent="0.2">
      <c r="A526" s="15"/>
      <c r="B526" s="8"/>
      <c r="C526" s="8"/>
    </row>
    <row r="527" spans="1:3" x14ac:dyDescent="0.2">
      <c r="A527" s="15"/>
      <c r="B527" s="8"/>
      <c r="C527" s="8"/>
    </row>
    <row r="528" spans="1:3" x14ac:dyDescent="0.2">
      <c r="A528" s="15"/>
      <c r="B528" s="8"/>
      <c r="C528" s="8"/>
    </row>
    <row r="529" spans="1:3" x14ac:dyDescent="0.2">
      <c r="A529" s="15"/>
      <c r="B529" s="8"/>
      <c r="C529" s="8"/>
    </row>
    <row r="530" spans="1:3" x14ac:dyDescent="0.2">
      <c r="A530" s="15"/>
      <c r="B530" s="8"/>
      <c r="C530" s="8"/>
    </row>
    <row r="531" spans="1:3" x14ac:dyDescent="0.2">
      <c r="A531" s="15"/>
      <c r="B531" s="8"/>
      <c r="C531" s="8"/>
    </row>
    <row r="532" spans="1:3" x14ac:dyDescent="0.2">
      <c r="A532" s="15"/>
      <c r="B532" s="8"/>
      <c r="C532" s="8"/>
    </row>
    <row r="533" spans="1:3" x14ac:dyDescent="0.2">
      <c r="A533" s="15"/>
      <c r="B533" s="8"/>
      <c r="C533" s="8"/>
    </row>
    <row r="534" spans="1:3" x14ac:dyDescent="0.2">
      <c r="A534" s="15"/>
      <c r="B534" s="8"/>
      <c r="C534" s="8"/>
    </row>
    <row r="535" spans="1:3" x14ac:dyDescent="0.2">
      <c r="A535" s="15"/>
      <c r="B535" s="8"/>
      <c r="C535" s="8"/>
    </row>
    <row r="536" spans="1:3" x14ac:dyDescent="0.2">
      <c r="A536" s="15"/>
      <c r="B536" s="8"/>
      <c r="C536" s="8"/>
    </row>
    <row r="537" spans="1:3" x14ac:dyDescent="0.2">
      <c r="A537" s="15"/>
      <c r="B537" s="8"/>
      <c r="C537" s="8"/>
    </row>
    <row r="538" spans="1:3" x14ac:dyDescent="0.2">
      <c r="A538" s="15"/>
      <c r="B538" s="8"/>
      <c r="C538" s="8"/>
    </row>
    <row r="539" spans="1:3" x14ac:dyDescent="0.2">
      <c r="A539" s="15"/>
      <c r="B539" s="8"/>
      <c r="C539" s="8"/>
    </row>
    <row r="540" spans="1:3" x14ac:dyDescent="0.2">
      <c r="A540" s="15"/>
      <c r="B540" s="8"/>
      <c r="C540" s="8"/>
    </row>
    <row r="541" spans="1:3" x14ac:dyDescent="0.2">
      <c r="A541" s="15"/>
      <c r="B541" s="8"/>
      <c r="C541" s="8"/>
    </row>
    <row r="542" spans="1:3" x14ac:dyDescent="0.2">
      <c r="A542" s="15"/>
      <c r="B542" s="8"/>
      <c r="C542" s="8"/>
    </row>
    <row r="543" spans="1:3" x14ac:dyDescent="0.2">
      <c r="A543" s="15"/>
      <c r="B543" s="8"/>
      <c r="C543" s="8"/>
    </row>
    <row r="544" spans="1:3" x14ac:dyDescent="0.2">
      <c r="A544" s="15"/>
      <c r="B544" s="8"/>
      <c r="C544" s="8"/>
    </row>
    <row r="545" spans="1:3" x14ac:dyDescent="0.2">
      <c r="A545" s="15"/>
      <c r="B545" s="8"/>
      <c r="C545" s="8"/>
    </row>
    <row r="546" spans="1:3" x14ac:dyDescent="0.2">
      <c r="A546" s="15"/>
      <c r="B546" s="8"/>
      <c r="C546" s="8"/>
    </row>
    <row r="547" spans="1:3" x14ac:dyDescent="0.2">
      <c r="A547" s="15"/>
      <c r="B547" s="8"/>
      <c r="C547" s="8"/>
    </row>
    <row r="548" spans="1:3" x14ac:dyDescent="0.2">
      <c r="A548" s="15"/>
      <c r="B548" s="8"/>
      <c r="C548" s="8"/>
    </row>
    <row r="549" spans="1:3" x14ac:dyDescent="0.2">
      <c r="A549" s="15"/>
      <c r="B549" s="8"/>
      <c r="C549" s="8"/>
    </row>
    <row r="550" spans="1:3" x14ac:dyDescent="0.2">
      <c r="A550" s="15"/>
      <c r="B550" s="8"/>
      <c r="C550" s="8"/>
    </row>
    <row r="551" spans="1:3" x14ac:dyDescent="0.2">
      <c r="A551" s="15"/>
      <c r="B551" s="8"/>
      <c r="C551" s="8"/>
    </row>
    <row r="552" spans="1:3" x14ac:dyDescent="0.2">
      <c r="A552" s="15"/>
      <c r="B552" s="8"/>
      <c r="C552" s="8"/>
    </row>
    <row r="553" spans="1:3" x14ac:dyDescent="0.2">
      <c r="A553" s="15"/>
      <c r="B553" s="8"/>
      <c r="C553" s="8"/>
    </row>
    <row r="554" spans="1:3" x14ac:dyDescent="0.2">
      <c r="A554" s="15"/>
      <c r="B554" s="8"/>
      <c r="C554" s="8"/>
    </row>
    <row r="555" spans="1:3" x14ac:dyDescent="0.2">
      <c r="A555" s="15"/>
      <c r="B555" s="8"/>
      <c r="C555" s="8"/>
    </row>
    <row r="556" spans="1:3" x14ac:dyDescent="0.2">
      <c r="A556" s="15"/>
      <c r="B556" s="8"/>
      <c r="C556" s="8"/>
    </row>
    <row r="557" spans="1:3" x14ac:dyDescent="0.2">
      <c r="A557" s="15"/>
      <c r="B557" s="8"/>
      <c r="C557" s="8"/>
    </row>
    <row r="558" spans="1:3" x14ac:dyDescent="0.2">
      <c r="A558" s="15"/>
      <c r="B558" s="8"/>
      <c r="C558" s="8"/>
    </row>
    <row r="559" spans="1:3" x14ac:dyDescent="0.2">
      <c r="A559" s="15"/>
      <c r="B559" s="8"/>
      <c r="C559" s="8"/>
    </row>
    <row r="560" spans="1:3" x14ac:dyDescent="0.2">
      <c r="A560" s="15"/>
      <c r="B560" s="8"/>
      <c r="C560" s="8"/>
    </row>
    <row r="561" spans="1:3" x14ac:dyDescent="0.2">
      <c r="A561" s="15"/>
      <c r="B561" s="8"/>
      <c r="C561" s="8"/>
    </row>
    <row r="562" spans="1:3" x14ac:dyDescent="0.2">
      <c r="A562" s="15"/>
      <c r="B562" s="8"/>
      <c r="C562" s="8"/>
    </row>
    <row r="563" spans="1:3" x14ac:dyDescent="0.2">
      <c r="A563" s="15"/>
      <c r="B563" s="8"/>
      <c r="C563" s="8"/>
    </row>
    <row r="564" spans="1:3" x14ac:dyDescent="0.2">
      <c r="A564" s="15"/>
      <c r="B564" s="8"/>
      <c r="C564" s="8"/>
    </row>
    <row r="565" spans="1:3" x14ac:dyDescent="0.2">
      <c r="A565" s="15"/>
      <c r="B565" s="8"/>
      <c r="C565" s="8"/>
    </row>
    <row r="566" spans="1:3" x14ac:dyDescent="0.2">
      <c r="A566" s="15"/>
      <c r="B566" s="8"/>
      <c r="C566" s="8"/>
    </row>
    <row r="567" spans="1:3" x14ac:dyDescent="0.2">
      <c r="A567" s="15"/>
      <c r="B567" s="8"/>
      <c r="C567" s="8"/>
    </row>
    <row r="568" spans="1:3" x14ac:dyDescent="0.2">
      <c r="A568" s="15"/>
      <c r="B568" s="8"/>
      <c r="C568" s="8"/>
    </row>
    <row r="569" spans="1:3" x14ac:dyDescent="0.2">
      <c r="A569" s="15"/>
      <c r="B569" s="8"/>
      <c r="C569" s="8"/>
    </row>
    <row r="570" spans="1:3" x14ac:dyDescent="0.2">
      <c r="A570" s="15"/>
      <c r="B570" s="8"/>
      <c r="C570" s="8"/>
    </row>
    <row r="571" spans="1:3" x14ac:dyDescent="0.2">
      <c r="A571" s="15"/>
      <c r="B571" s="8"/>
      <c r="C571" s="8"/>
    </row>
    <row r="572" spans="1:3" x14ac:dyDescent="0.2">
      <c r="A572" s="15"/>
      <c r="B572" s="8"/>
      <c r="C572" s="8"/>
    </row>
    <row r="573" spans="1:3" x14ac:dyDescent="0.2">
      <c r="A573" s="15"/>
      <c r="B573" s="8"/>
      <c r="C573" s="8"/>
    </row>
    <row r="574" spans="1:3" x14ac:dyDescent="0.2">
      <c r="A574" s="15"/>
      <c r="B574" s="8"/>
      <c r="C574" s="8"/>
    </row>
    <row r="575" spans="1:3" x14ac:dyDescent="0.2">
      <c r="A575" s="15"/>
      <c r="B575" s="8"/>
      <c r="C575" s="8"/>
    </row>
    <row r="576" spans="1:3" x14ac:dyDescent="0.2">
      <c r="A576" s="15"/>
      <c r="B576" s="8"/>
      <c r="C576" s="8"/>
    </row>
    <row r="577" spans="1:3" x14ac:dyDescent="0.2">
      <c r="A577" s="15"/>
      <c r="B577" s="8"/>
      <c r="C577" s="8"/>
    </row>
    <row r="578" spans="1:3" x14ac:dyDescent="0.2">
      <c r="A578" s="15"/>
      <c r="B578" s="8"/>
      <c r="C578" s="8"/>
    </row>
    <row r="579" spans="1:3" x14ac:dyDescent="0.2">
      <c r="A579" s="15"/>
      <c r="B579" s="8"/>
      <c r="C579" s="8"/>
    </row>
    <row r="580" spans="1:3" x14ac:dyDescent="0.2">
      <c r="A580" s="15"/>
      <c r="B580" s="8"/>
      <c r="C580" s="8"/>
    </row>
    <row r="581" spans="1:3" x14ac:dyDescent="0.2">
      <c r="A581" s="15"/>
      <c r="B581" s="8"/>
      <c r="C581" s="8"/>
    </row>
    <row r="582" spans="1:3" x14ac:dyDescent="0.2">
      <c r="A582" s="15"/>
      <c r="B582" s="8"/>
      <c r="C582" s="8"/>
    </row>
    <row r="583" spans="1:3" x14ac:dyDescent="0.2">
      <c r="A583" s="15"/>
      <c r="B583" s="8"/>
      <c r="C583" s="8"/>
    </row>
    <row r="584" spans="1:3" x14ac:dyDescent="0.2">
      <c r="A584" s="15"/>
      <c r="B584" s="8"/>
      <c r="C584" s="8"/>
    </row>
    <row r="585" spans="1:3" x14ac:dyDescent="0.2">
      <c r="A585" s="15"/>
      <c r="B585" s="8"/>
      <c r="C585" s="8"/>
    </row>
    <row r="586" spans="1:3" x14ac:dyDescent="0.2">
      <c r="A586" s="15"/>
      <c r="B586" s="8"/>
      <c r="C586" s="8"/>
    </row>
    <row r="587" spans="1:3" x14ac:dyDescent="0.2">
      <c r="A587" s="15"/>
      <c r="B587" s="8"/>
      <c r="C587" s="8"/>
    </row>
    <row r="588" spans="1:3" x14ac:dyDescent="0.2">
      <c r="A588" s="15"/>
      <c r="B588" s="8"/>
      <c r="C588" s="8"/>
    </row>
    <row r="589" spans="1:3" x14ac:dyDescent="0.2">
      <c r="A589" s="16"/>
      <c r="B589" s="16"/>
      <c r="C589" s="16"/>
    </row>
    <row r="590" spans="1:3" x14ac:dyDescent="0.2">
      <c r="A590" s="16"/>
      <c r="B590" s="16"/>
      <c r="C590" s="16"/>
    </row>
    <row r="591" spans="1:3" x14ac:dyDescent="0.2">
      <c r="A591" s="16"/>
      <c r="B591" s="16"/>
      <c r="C591" s="16"/>
    </row>
    <row r="592" spans="1:3" x14ac:dyDescent="0.2">
      <c r="A592" s="16"/>
      <c r="B592" s="16"/>
      <c r="C592" s="16"/>
    </row>
    <row r="593" spans="1:3" x14ac:dyDescent="0.2">
      <c r="A593" s="16"/>
      <c r="B593" s="16"/>
      <c r="C593" s="16"/>
    </row>
    <row r="594" spans="1:3" x14ac:dyDescent="0.2">
      <c r="A594" s="16"/>
      <c r="B594" s="16"/>
      <c r="C594" s="16"/>
    </row>
    <row r="595" spans="1:3" x14ac:dyDescent="0.2">
      <c r="A595" s="16"/>
      <c r="B595" s="16"/>
      <c r="C595" s="16"/>
    </row>
    <row r="596" spans="1:3" x14ac:dyDescent="0.2">
      <c r="A596" s="16"/>
      <c r="B596" s="16"/>
      <c r="C596" s="16"/>
    </row>
    <row r="597" spans="1:3" x14ac:dyDescent="0.2">
      <c r="A597" s="16"/>
      <c r="B597" s="16"/>
      <c r="C597" s="16"/>
    </row>
    <row r="598" spans="1:3" x14ac:dyDescent="0.2">
      <c r="A598" s="16"/>
      <c r="B598" s="16"/>
      <c r="C598" s="16"/>
    </row>
    <row r="599" spans="1:3" x14ac:dyDescent="0.2">
      <c r="A599" s="16"/>
      <c r="B599" s="16"/>
      <c r="C599" s="16"/>
    </row>
    <row r="600" spans="1:3" x14ac:dyDescent="0.2">
      <c r="A600" s="16"/>
      <c r="B600" s="16"/>
      <c r="C600" s="16"/>
    </row>
    <row r="601" spans="1:3" x14ac:dyDescent="0.2">
      <c r="A601" s="16"/>
      <c r="B601" s="16"/>
      <c r="C601" s="16"/>
    </row>
    <row r="602" spans="1:3" x14ac:dyDescent="0.2">
      <c r="A602" s="16"/>
      <c r="B602" s="16"/>
      <c r="C602" s="16"/>
    </row>
    <row r="603" spans="1:3" x14ac:dyDescent="0.2">
      <c r="A603" s="16"/>
      <c r="B603" s="16"/>
      <c r="C603" s="16"/>
    </row>
    <row r="604" spans="1:3" x14ac:dyDescent="0.2">
      <c r="A604" s="16"/>
      <c r="B604" s="16"/>
      <c r="C604" s="16"/>
    </row>
    <row r="605" spans="1:3" x14ac:dyDescent="0.2">
      <c r="A605" s="16"/>
      <c r="B605" s="16"/>
      <c r="C605" s="16"/>
    </row>
    <row r="606" spans="1:3" x14ac:dyDescent="0.2">
      <c r="A606" s="16"/>
      <c r="B606" s="16"/>
      <c r="C606" s="16"/>
    </row>
    <row r="607" spans="1:3" x14ac:dyDescent="0.2">
      <c r="A607" s="16"/>
      <c r="B607" s="16"/>
      <c r="C607" s="16"/>
    </row>
    <row r="608" spans="1:3" x14ac:dyDescent="0.2">
      <c r="A608" s="16"/>
      <c r="B608" s="16"/>
      <c r="C608" s="16"/>
    </row>
    <row r="609" spans="1:3" x14ac:dyDescent="0.2">
      <c r="A609" s="16"/>
      <c r="B609" s="16"/>
      <c r="C609" s="16"/>
    </row>
    <row r="610" spans="1:3" x14ac:dyDescent="0.2">
      <c r="A610" s="16"/>
      <c r="B610" s="16"/>
      <c r="C610" s="16"/>
    </row>
    <row r="611" spans="1:3" x14ac:dyDescent="0.2">
      <c r="A611" s="16"/>
      <c r="B611" s="16"/>
      <c r="C611" s="16"/>
    </row>
    <row r="612" spans="1:3" x14ac:dyDescent="0.2">
      <c r="A612" s="16"/>
      <c r="B612" s="16"/>
      <c r="C612" s="16"/>
    </row>
    <row r="613" spans="1:3" x14ac:dyDescent="0.2">
      <c r="A613" s="16"/>
      <c r="B613" s="16"/>
      <c r="C613" s="16"/>
    </row>
    <row r="614" spans="1:3" x14ac:dyDescent="0.2">
      <c r="A614" s="16"/>
      <c r="B614" s="16"/>
      <c r="C614" s="16"/>
    </row>
    <row r="615" spans="1:3" x14ac:dyDescent="0.2">
      <c r="A615" s="16"/>
      <c r="B615" s="16"/>
      <c r="C615" s="16"/>
    </row>
    <row r="616" spans="1:3" x14ac:dyDescent="0.2">
      <c r="A616" s="16"/>
      <c r="B616" s="16"/>
      <c r="C616" s="16"/>
    </row>
    <row r="617" spans="1:3" x14ac:dyDescent="0.2">
      <c r="A617" s="16"/>
      <c r="B617" s="16"/>
      <c r="C617" s="16"/>
    </row>
    <row r="618" spans="1:3" x14ac:dyDescent="0.2">
      <c r="A618" s="16"/>
      <c r="B618" s="16"/>
      <c r="C618" s="16"/>
    </row>
    <row r="619" spans="1:3" x14ac:dyDescent="0.2">
      <c r="A619" s="16"/>
      <c r="B619" s="16"/>
      <c r="C619" s="16"/>
    </row>
    <row r="620" spans="1:3" x14ac:dyDescent="0.2">
      <c r="A620" s="16"/>
      <c r="B620" s="16"/>
      <c r="C620" s="16"/>
    </row>
    <row r="621" spans="1:3" x14ac:dyDescent="0.2">
      <c r="A621" s="16"/>
      <c r="B621" s="16"/>
      <c r="C621" s="16"/>
    </row>
    <row r="622" spans="1:3" x14ac:dyDescent="0.2">
      <c r="A622" s="16"/>
      <c r="B622" s="16"/>
      <c r="C622" s="16"/>
    </row>
    <row r="623" spans="1:3" x14ac:dyDescent="0.2">
      <c r="A623" s="16"/>
      <c r="B623" s="16"/>
      <c r="C623" s="16"/>
    </row>
    <row r="624" spans="1:3" x14ac:dyDescent="0.2">
      <c r="A624" s="16"/>
      <c r="B624" s="16"/>
      <c r="C624" s="16"/>
    </row>
    <row r="625" spans="1:3" x14ac:dyDescent="0.2">
      <c r="A625" s="16"/>
      <c r="B625" s="16"/>
      <c r="C625" s="16"/>
    </row>
    <row r="626" spans="1:3" x14ac:dyDescent="0.2">
      <c r="A626" s="16"/>
      <c r="B626" s="16"/>
      <c r="C626" s="16"/>
    </row>
    <row r="627" spans="1:3" x14ac:dyDescent="0.2">
      <c r="A627" s="16"/>
      <c r="B627" s="16"/>
      <c r="C627" s="16"/>
    </row>
    <row r="628" spans="1:3" x14ac:dyDescent="0.2">
      <c r="A628" s="16"/>
      <c r="B628" s="16"/>
      <c r="C628" s="16"/>
    </row>
    <row r="629" spans="1:3" x14ac:dyDescent="0.2">
      <c r="A629" s="16"/>
      <c r="B629" s="16"/>
      <c r="C629" s="16"/>
    </row>
    <row r="630" spans="1:3" x14ac:dyDescent="0.2">
      <c r="A630" s="16"/>
      <c r="B630" s="16"/>
      <c r="C630" s="16"/>
    </row>
    <row r="631" spans="1:3" x14ac:dyDescent="0.2">
      <c r="A631" s="16"/>
      <c r="B631" s="16"/>
      <c r="C631" s="16"/>
    </row>
    <row r="632" spans="1:3" x14ac:dyDescent="0.2">
      <c r="A632" s="16"/>
      <c r="B632" s="16"/>
      <c r="C632" s="16"/>
    </row>
    <row r="633" spans="1:3" x14ac:dyDescent="0.2">
      <c r="A633" s="16"/>
      <c r="B633" s="16"/>
      <c r="C633" s="16"/>
    </row>
    <row r="634" spans="1:3" x14ac:dyDescent="0.2">
      <c r="A634" s="16"/>
      <c r="B634" s="16"/>
      <c r="C634" s="16"/>
    </row>
    <row r="635" spans="1:3" x14ac:dyDescent="0.2">
      <c r="A635" s="16"/>
      <c r="B635" s="16"/>
      <c r="C635" s="16"/>
    </row>
    <row r="636" spans="1:3" x14ac:dyDescent="0.2">
      <c r="A636" s="16"/>
      <c r="B636" s="16"/>
      <c r="C636" s="16"/>
    </row>
    <row r="637" spans="1:3" x14ac:dyDescent="0.2">
      <c r="A637" s="16"/>
      <c r="B637" s="16"/>
      <c r="C637" s="16"/>
    </row>
    <row r="638" spans="1:3" x14ac:dyDescent="0.2">
      <c r="A638" s="16"/>
      <c r="B638" s="16"/>
      <c r="C638" s="16"/>
    </row>
    <row r="639" spans="1:3" x14ac:dyDescent="0.2">
      <c r="A639" s="16"/>
      <c r="B639" s="16"/>
      <c r="C639" s="16"/>
    </row>
    <row r="640" spans="1:3" x14ac:dyDescent="0.2">
      <c r="A640" s="16"/>
      <c r="B640" s="16"/>
      <c r="C640" s="16"/>
    </row>
    <row r="641" spans="1:3" x14ac:dyDescent="0.2">
      <c r="A641" s="16"/>
      <c r="B641" s="16"/>
      <c r="C641" s="16"/>
    </row>
    <row r="642" spans="1:3" x14ac:dyDescent="0.2">
      <c r="A642" s="16"/>
      <c r="B642" s="16"/>
      <c r="C642" s="16"/>
    </row>
    <row r="643" spans="1:3" x14ac:dyDescent="0.2">
      <c r="A643" s="16"/>
      <c r="B643" s="16"/>
      <c r="C643" s="16"/>
    </row>
    <row r="644" spans="1:3" x14ac:dyDescent="0.2">
      <c r="A644" s="16"/>
      <c r="B644" s="16"/>
      <c r="C644" s="16"/>
    </row>
    <row r="645" spans="1:3" x14ac:dyDescent="0.2">
      <c r="A645" s="16"/>
      <c r="B645" s="16"/>
      <c r="C645" s="16"/>
    </row>
    <row r="646" spans="1:3" x14ac:dyDescent="0.2">
      <c r="A646" s="16"/>
      <c r="B646" s="16"/>
      <c r="C646" s="16"/>
    </row>
    <row r="647" spans="1:3" x14ac:dyDescent="0.2">
      <c r="A647" s="16"/>
      <c r="B647" s="16"/>
      <c r="C647" s="16"/>
    </row>
    <row r="648" spans="1:3" x14ac:dyDescent="0.2">
      <c r="A648" s="16"/>
      <c r="B648" s="16"/>
      <c r="C648" s="16"/>
    </row>
    <row r="649" spans="1:3" x14ac:dyDescent="0.2">
      <c r="A649" s="16"/>
      <c r="B649" s="16"/>
      <c r="C649" s="16"/>
    </row>
    <row r="650" spans="1:3" x14ac:dyDescent="0.2">
      <c r="A650" s="16"/>
      <c r="B650" s="16"/>
      <c r="C650" s="16"/>
    </row>
    <row r="651" spans="1:3" x14ac:dyDescent="0.2">
      <c r="A651" s="16"/>
      <c r="B651" s="16"/>
      <c r="C651" s="16"/>
    </row>
    <row r="652" spans="1:3" x14ac:dyDescent="0.2">
      <c r="A652" s="16"/>
      <c r="B652" s="16"/>
      <c r="C652" s="16"/>
    </row>
    <row r="653" spans="1:3" x14ac:dyDescent="0.2">
      <c r="A653" s="16"/>
      <c r="B653" s="16"/>
      <c r="C653" s="16"/>
    </row>
    <row r="654" spans="1:3" x14ac:dyDescent="0.2">
      <c r="A654" s="16"/>
      <c r="B654" s="16"/>
      <c r="C654" s="16"/>
    </row>
    <row r="655" spans="1:3" x14ac:dyDescent="0.2">
      <c r="A655" s="16"/>
      <c r="B655" s="16"/>
      <c r="C655" s="16"/>
    </row>
    <row r="656" spans="1:3" x14ac:dyDescent="0.2">
      <c r="A656" s="16"/>
      <c r="B656" s="16"/>
      <c r="C656" s="16"/>
    </row>
    <row r="657" spans="1:3" x14ac:dyDescent="0.2">
      <c r="A657" s="16"/>
      <c r="B657" s="16"/>
      <c r="C657" s="16"/>
    </row>
    <row r="658" spans="1:3" x14ac:dyDescent="0.2">
      <c r="A658" s="16"/>
      <c r="B658" s="16"/>
      <c r="C658" s="16"/>
    </row>
    <row r="659" spans="1:3" x14ac:dyDescent="0.2">
      <c r="A659" s="16"/>
      <c r="B659" s="16"/>
      <c r="C659" s="16"/>
    </row>
    <row r="660" spans="1:3" x14ac:dyDescent="0.2">
      <c r="A660" s="16"/>
      <c r="B660" s="16"/>
      <c r="C660" s="16"/>
    </row>
    <row r="661" spans="1:3" x14ac:dyDescent="0.2">
      <c r="A661" s="16"/>
      <c r="B661" s="16"/>
      <c r="C661" s="16"/>
    </row>
    <row r="662" spans="1:3" x14ac:dyDescent="0.2">
      <c r="A662" s="16"/>
      <c r="B662" s="16"/>
      <c r="C662" s="16"/>
    </row>
    <row r="663" spans="1:3" x14ac:dyDescent="0.2">
      <c r="A663" s="16"/>
      <c r="B663" s="16"/>
      <c r="C663" s="16"/>
    </row>
    <row r="664" spans="1:3" x14ac:dyDescent="0.2">
      <c r="A664" s="16"/>
      <c r="B664" s="16"/>
      <c r="C664" s="16"/>
    </row>
    <row r="665" spans="1:3" x14ac:dyDescent="0.2">
      <c r="A665" s="16"/>
      <c r="B665" s="16"/>
      <c r="C665" s="16"/>
    </row>
    <row r="666" spans="1:3" x14ac:dyDescent="0.2">
      <c r="A666" s="16"/>
      <c r="B666" s="16"/>
      <c r="C666" s="16"/>
    </row>
    <row r="667" spans="1:3" x14ac:dyDescent="0.2">
      <c r="A667" s="16"/>
      <c r="B667" s="16"/>
      <c r="C667" s="16"/>
    </row>
    <row r="668" spans="1:3" x14ac:dyDescent="0.2">
      <c r="A668" s="16"/>
      <c r="B668" s="16"/>
      <c r="C668" s="16"/>
    </row>
    <row r="669" spans="1:3" x14ac:dyDescent="0.2">
      <c r="A669" s="16"/>
      <c r="B669" s="16"/>
      <c r="C669" s="16"/>
    </row>
    <row r="670" spans="1:3" x14ac:dyDescent="0.2">
      <c r="A670" s="16"/>
      <c r="B670" s="16"/>
      <c r="C670" s="16"/>
    </row>
    <row r="671" spans="1:3" x14ac:dyDescent="0.2">
      <c r="A671" s="16"/>
      <c r="B671" s="16"/>
      <c r="C671" s="16"/>
    </row>
    <row r="672" spans="1:3" x14ac:dyDescent="0.2">
      <c r="A672" s="16"/>
      <c r="B672" s="16"/>
      <c r="C672" s="16"/>
    </row>
    <row r="673" spans="1:3" x14ac:dyDescent="0.2">
      <c r="A673" s="16"/>
      <c r="B673" s="16"/>
      <c r="C673" s="16"/>
    </row>
    <row r="674" spans="1:3" x14ac:dyDescent="0.2">
      <c r="A674" s="16"/>
      <c r="B674" s="16"/>
      <c r="C674" s="16"/>
    </row>
    <row r="675" spans="1:3" x14ac:dyDescent="0.2">
      <c r="A675" s="16"/>
      <c r="B675" s="16"/>
      <c r="C675" s="16"/>
    </row>
    <row r="676" spans="1:3" x14ac:dyDescent="0.2">
      <c r="A676" s="16"/>
      <c r="B676" s="16"/>
      <c r="C676" s="16"/>
    </row>
    <row r="677" spans="1:3" x14ac:dyDescent="0.2">
      <c r="A677" s="16"/>
      <c r="B677" s="16"/>
      <c r="C677" s="16"/>
    </row>
    <row r="678" spans="1:3" x14ac:dyDescent="0.2">
      <c r="A678" s="16"/>
      <c r="B678" s="16"/>
      <c r="C678" s="16"/>
    </row>
    <row r="679" spans="1:3" x14ac:dyDescent="0.2">
      <c r="A679" s="16"/>
      <c r="B679" s="16"/>
      <c r="C679" s="16"/>
    </row>
    <row r="680" spans="1:3" x14ac:dyDescent="0.2">
      <c r="A680" s="16"/>
      <c r="B680" s="16"/>
      <c r="C680" s="16"/>
    </row>
    <row r="681" spans="1:3" x14ac:dyDescent="0.2">
      <c r="A681" s="16"/>
      <c r="B681" s="16"/>
      <c r="C681" s="16"/>
    </row>
    <row r="682" spans="1:3" x14ac:dyDescent="0.2">
      <c r="A682" s="16"/>
      <c r="B682" s="16"/>
      <c r="C682" s="16"/>
    </row>
    <row r="683" spans="1:3" x14ac:dyDescent="0.2">
      <c r="A683" s="16"/>
      <c r="B683" s="16"/>
      <c r="C683" s="16"/>
    </row>
    <row r="684" spans="1:3" x14ac:dyDescent="0.2">
      <c r="A684" s="16"/>
      <c r="B684" s="16"/>
      <c r="C684" s="16"/>
    </row>
    <row r="685" spans="1:3" x14ac:dyDescent="0.2">
      <c r="A685" s="16"/>
      <c r="B685" s="16"/>
      <c r="C685" s="16"/>
    </row>
    <row r="686" spans="1:3" x14ac:dyDescent="0.2">
      <c r="A686" s="16"/>
      <c r="B686" s="16"/>
      <c r="C686" s="16"/>
    </row>
    <row r="687" spans="1:3" x14ac:dyDescent="0.2">
      <c r="A687" s="16"/>
      <c r="B687" s="16"/>
      <c r="C687" s="16"/>
    </row>
    <row r="688" spans="1:3" x14ac:dyDescent="0.2">
      <c r="A688" s="16"/>
      <c r="B688" s="16"/>
      <c r="C688" s="16"/>
    </row>
    <row r="689" spans="1:3" x14ac:dyDescent="0.2">
      <c r="A689" s="16"/>
      <c r="B689" s="16"/>
      <c r="C689" s="16"/>
    </row>
    <row r="690" spans="1:3" x14ac:dyDescent="0.2">
      <c r="A690" s="16"/>
      <c r="B690" s="16"/>
      <c r="C690" s="16"/>
    </row>
    <row r="691" spans="1:3" x14ac:dyDescent="0.2">
      <c r="A691" s="16"/>
      <c r="B691" s="16"/>
      <c r="C691" s="16"/>
    </row>
    <row r="692" spans="1:3" x14ac:dyDescent="0.2">
      <c r="A692" s="16"/>
      <c r="B692" s="16"/>
      <c r="C692" s="16"/>
    </row>
    <row r="693" spans="1:3" x14ac:dyDescent="0.2">
      <c r="A693" s="16"/>
      <c r="B693" s="16"/>
      <c r="C693" s="16"/>
    </row>
    <row r="694" spans="1:3" x14ac:dyDescent="0.2">
      <c r="A694" s="16"/>
      <c r="B694" s="16"/>
      <c r="C694" s="16"/>
    </row>
    <row r="695" spans="1:3" x14ac:dyDescent="0.2">
      <c r="A695" s="16"/>
      <c r="B695" s="16"/>
      <c r="C695" s="16"/>
    </row>
    <row r="696" spans="1:3" x14ac:dyDescent="0.2">
      <c r="A696" s="16"/>
      <c r="B696" s="16"/>
      <c r="C696" s="16"/>
    </row>
    <row r="697" spans="1:3" x14ac:dyDescent="0.2">
      <c r="A697" s="16"/>
      <c r="B697" s="16"/>
      <c r="C697" s="16"/>
    </row>
    <row r="698" spans="1:3" x14ac:dyDescent="0.2">
      <c r="A698" s="16"/>
      <c r="B698" s="16"/>
      <c r="C698" s="16"/>
    </row>
    <row r="699" spans="1:3" x14ac:dyDescent="0.2">
      <c r="A699" s="16"/>
      <c r="B699" s="16"/>
      <c r="C699" s="16"/>
    </row>
    <row r="700" spans="1:3" x14ac:dyDescent="0.2">
      <c r="A700" s="16"/>
      <c r="B700" s="16"/>
      <c r="C700" s="16"/>
    </row>
    <row r="701" spans="1:3" x14ac:dyDescent="0.2">
      <c r="A701" s="16"/>
      <c r="B701" s="16"/>
      <c r="C701" s="16"/>
    </row>
    <row r="702" spans="1:3" x14ac:dyDescent="0.2">
      <c r="A702" s="16"/>
      <c r="B702" s="16"/>
      <c r="C702" s="16"/>
    </row>
    <row r="703" spans="1:3" x14ac:dyDescent="0.2">
      <c r="A703" s="16"/>
      <c r="B703" s="16"/>
      <c r="C703" s="16"/>
    </row>
    <row r="704" spans="1:3" x14ac:dyDescent="0.2">
      <c r="A704" s="16"/>
      <c r="B704" s="16"/>
      <c r="C704" s="16"/>
    </row>
    <row r="705" spans="1:3" x14ac:dyDescent="0.2">
      <c r="A705" s="16"/>
      <c r="B705" s="16"/>
      <c r="C705" s="16"/>
    </row>
    <row r="706" spans="1:3" x14ac:dyDescent="0.2">
      <c r="A706" s="16"/>
      <c r="B706" s="16"/>
      <c r="C706" s="16"/>
    </row>
    <row r="707" spans="1:3" x14ac:dyDescent="0.2">
      <c r="A707" s="16"/>
      <c r="B707" s="16"/>
      <c r="C707" s="16"/>
    </row>
    <row r="708" spans="1:3" x14ac:dyDescent="0.2">
      <c r="A708" s="16"/>
      <c r="B708" s="16"/>
      <c r="C708" s="16"/>
    </row>
    <row r="709" spans="1:3" x14ac:dyDescent="0.2">
      <c r="A709" s="16"/>
      <c r="B709" s="16"/>
      <c r="C709" s="16"/>
    </row>
    <row r="710" spans="1:3" x14ac:dyDescent="0.2">
      <c r="A710" s="16"/>
      <c r="B710" s="16"/>
      <c r="C710" s="16"/>
    </row>
    <row r="711" spans="1:3" x14ac:dyDescent="0.2">
      <c r="A711" s="16"/>
      <c r="B711" s="16"/>
      <c r="C711" s="16"/>
    </row>
    <row r="712" spans="1:3" x14ac:dyDescent="0.2">
      <c r="A712" s="16"/>
      <c r="B712" s="16"/>
      <c r="C712" s="16"/>
    </row>
    <row r="713" spans="1:3" x14ac:dyDescent="0.2">
      <c r="A713" s="16"/>
      <c r="B713" s="16"/>
      <c r="C713" s="16"/>
    </row>
    <row r="714" spans="1:3" x14ac:dyDescent="0.2">
      <c r="A714" s="16"/>
      <c r="B714" s="16"/>
      <c r="C714" s="16"/>
    </row>
    <row r="715" spans="1:3" x14ac:dyDescent="0.2">
      <c r="A715" s="16"/>
      <c r="B715" s="16"/>
      <c r="C715" s="16"/>
    </row>
    <row r="716" spans="1:3" x14ac:dyDescent="0.2">
      <c r="A716" s="16"/>
      <c r="B716" s="16"/>
      <c r="C716" s="16"/>
    </row>
    <row r="717" spans="1:3" x14ac:dyDescent="0.2">
      <c r="A717" s="16"/>
      <c r="B717" s="16"/>
      <c r="C717" s="16"/>
    </row>
    <row r="718" spans="1:3" x14ac:dyDescent="0.2">
      <c r="A718" s="16"/>
      <c r="B718" s="16"/>
      <c r="C718" s="16"/>
    </row>
    <row r="719" spans="1:3" x14ac:dyDescent="0.2">
      <c r="A719" s="16"/>
      <c r="B719" s="16"/>
      <c r="C719" s="16"/>
    </row>
    <row r="720" spans="1:3" x14ac:dyDescent="0.2">
      <c r="A720" s="16"/>
      <c r="B720" s="16"/>
      <c r="C720" s="16"/>
    </row>
    <row r="721" spans="1:3" x14ac:dyDescent="0.2">
      <c r="A721" s="16"/>
      <c r="B721" s="16"/>
      <c r="C721" s="16"/>
    </row>
    <row r="722" spans="1:3" x14ac:dyDescent="0.2">
      <c r="A722" s="16"/>
      <c r="B722" s="16"/>
      <c r="C722" s="16"/>
    </row>
    <row r="723" spans="1:3" x14ac:dyDescent="0.2">
      <c r="A723" s="16"/>
      <c r="B723" s="16"/>
      <c r="C723" s="16"/>
    </row>
    <row r="724" spans="1:3" x14ac:dyDescent="0.2">
      <c r="A724" s="16"/>
      <c r="B724" s="16"/>
      <c r="C724" s="16"/>
    </row>
    <row r="725" spans="1:3" x14ac:dyDescent="0.2">
      <c r="A725" s="16"/>
      <c r="B725" s="16"/>
      <c r="C725" s="16"/>
    </row>
    <row r="726" spans="1:3" x14ac:dyDescent="0.2">
      <c r="A726" s="16"/>
      <c r="B726" s="16"/>
      <c r="C726" s="16"/>
    </row>
    <row r="727" spans="1:3" x14ac:dyDescent="0.2">
      <c r="A727" s="16"/>
      <c r="B727" s="16"/>
      <c r="C727" s="16"/>
    </row>
    <row r="728" spans="1:3" x14ac:dyDescent="0.2">
      <c r="A728" s="16"/>
      <c r="B728" s="16"/>
      <c r="C728" s="16"/>
    </row>
    <row r="729" spans="1:3" x14ac:dyDescent="0.2">
      <c r="A729" s="16"/>
      <c r="B729" s="16"/>
      <c r="C729" s="16"/>
    </row>
    <row r="730" spans="1:3" x14ac:dyDescent="0.2">
      <c r="A730" s="16"/>
      <c r="B730" s="16"/>
      <c r="C730" s="16"/>
    </row>
    <row r="731" spans="1:3" x14ac:dyDescent="0.2">
      <c r="A731" s="16"/>
      <c r="B731" s="16"/>
      <c r="C731" s="16"/>
    </row>
    <row r="732" spans="1:3" x14ac:dyDescent="0.2">
      <c r="A732" s="16"/>
      <c r="B732" s="16"/>
      <c r="C732" s="16"/>
    </row>
    <row r="733" spans="1:3" x14ac:dyDescent="0.2">
      <c r="A733" s="16"/>
      <c r="B733" s="16"/>
      <c r="C733" s="16"/>
    </row>
    <row r="734" spans="1:3" x14ac:dyDescent="0.2">
      <c r="A734" s="16"/>
      <c r="B734" s="16"/>
      <c r="C734" s="16"/>
    </row>
    <row r="735" spans="1:3" x14ac:dyDescent="0.2">
      <c r="A735" s="16"/>
      <c r="B735" s="16"/>
      <c r="C735" s="16"/>
    </row>
    <row r="736" spans="1:3" x14ac:dyDescent="0.2">
      <c r="A736" s="16"/>
      <c r="B736" s="16"/>
      <c r="C736" s="16"/>
    </row>
    <row r="737" spans="1:3" x14ac:dyDescent="0.2">
      <c r="A737" s="16"/>
      <c r="B737" s="16"/>
      <c r="C737" s="16"/>
    </row>
    <row r="738" spans="1:3" x14ac:dyDescent="0.2">
      <c r="A738" s="16"/>
      <c r="B738" s="16"/>
      <c r="C738" s="16"/>
    </row>
    <row r="739" spans="1:3" x14ac:dyDescent="0.2">
      <c r="A739" s="16"/>
      <c r="B739" s="16"/>
      <c r="C739" s="16"/>
    </row>
    <row r="740" spans="1:3" x14ac:dyDescent="0.2">
      <c r="A740" s="16"/>
      <c r="B740" s="16"/>
      <c r="C740" s="16"/>
    </row>
    <row r="741" spans="1:3" x14ac:dyDescent="0.2">
      <c r="A741" s="16"/>
      <c r="B741" s="16"/>
      <c r="C741" s="16"/>
    </row>
    <row r="742" spans="1:3" x14ac:dyDescent="0.2">
      <c r="A742" s="16"/>
      <c r="B742" s="16"/>
      <c r="C742" s="16"/>
    </row>
    <row r="743" spans="1:3" x14ac:dyDescent="0.2">
      <c r="A743" s="16"/>
      <c r="B743" s="16"/>
      <c r="C743" s="16"/>
    </row>
    <row r="744" spans="1:3" x14ac:dyDescent="0.2">
      <c r="A744" s="16"/>
      <c r="B744" s="16"/>
      <c r="C744" s="16"/>
    </row>
    <row r="745" spans="1:3" x14ac:dyDescent="0.2">
      <c r="A745" s="16"/>
      <c r="B745" s="16"/>
      <c r="C745" s="16"/>
    </row>
    <row r="746" spans="1:3" x14ac:dyDescent="0.2">
      <c r="A746" s="16"/>
      <c r="B746" s="16"/>
      <c r="C746" s="16"/>
    </row>
    <row r="747" spans="1:3" x14ac:dyDescent="0.2">
      <c r="A747" s="16"/>
      <c r="B747" s="16"/>
      <c r="C747" s="16"/>
    </row>
    <row r="748" spans="1:3" x14ac:dyDescent="0.2">
      <c r="A748" s="16"/>
      <c r="B748" s="16"/>
      <c r="C748" s="16"/>
    </row>
    <row r="749" spans="1:3" x14ac:dyDescent="0.2">
      <c r="A749" s="16"/>
      <c r="B749" s="16"/>
      <c r="C749" s="16"/>
    </row>
    <row r="750" spans="1:3" x14ac:dyDescent="0.2">
      <c r="A750" s="16"/>
      <c r="B750" s="16"/>
      <c r="C750" s="16"/>
    </row>
    <row r="751" spans="1:3" x14ac:dyDescent="0.2">
      <c r="A751" s="16"/>
      <c r="B751" s="16"/>
      <c r="C751" s="16"/>
    </row>
    <row r="752" spans="1:3" x14ac:dyDescent="0.2">
      <c r="A752" s="16"/>
      <c r="B752" s="16"/>
      <c r="C752" s="16"/>
    </row>
    <row r="753" spans="1:3" x14ac:dyDescent="0.2">
      <c r="A753" s="16"/>
      <c r="B753" s="16"/>
      <c r="C753" s="16"/>
    </row>
    <row r="754" spans="1:3" x14ac:dyDescent="0.2">
      <c r="A754" s="16"/>
      <c r="B754" s="16"/>
      <c r="C754" s="16"/>
    </row>
    <row r="755" spans="1:3" x14ac:dyDescent="0.2">
      <c r="A755" s="16"/>
      <c r="B755" s="16"/>
      <c r="C755" s="16"/>
    </row>
    <row r="756" spans="1:3" x14ac:dyDescent="0.2">
      <c r="A756" s="16"/>
      <c r="B756" s="16"/>
      <c r="C756" s="16"/>
    </row>
    <row r="757" spans="1:3" x14ac:dyDescent="0.2">
      <c r="A757" s="16"/>
      <c r="B757" s="16"/>
      <c r="C757" s="16"/>
    </row>
    <row r="758" spans="1:3" x14ac:dyDescent="0.2">
      <c r="A758" s="16"/>
      <c r="B758" s="16"/>
      <c r="C758" s="16"/>
    </row>
    <row r="759" spans="1:3" x14ac:dyDescent="0.2">
      <c r="A759" s="16"/>
      <c r="B759" s="16"/>
      <c r="C759" s="16"/>
    </row>
    <row r="760" spans="1:3" x14ac:dyDescent="0.2">
      <c r="A760" s="16"/>
      <c r="B760" s="16"/>
      <c r="C760" s="16"/>
    </row>
    <row r="761" spans="1:3" x14ac:dyDescent="0.2">
      <c r="A761" s="16"/>
      <c r="B761" s="16"/>
      <c r="C761" s="16"/>
    </row>
    <row r="762" spans="1:3" x14ac:dyDescent="0.2">
      <c r="A762" s="16"/>
      <c r="B762" s="16"/>
      <c r="C762" s="16"/>
    </row>
    <row r="763" spans="1:3" x14ac:dyDescent="0.2">
      <c r="A763" s="16"/>
      <c r="B763" s="16"/>
      <c r="C763" s="16"/>
    </row>
    <row r="764" spans="1:3" x14ac:dyDescent="0.2">
      <c r="A764" s="16"/>
      <c r="B764" s="16"/>
      <c r="C764" s="16"/>
    </row>
    <row r="765" spans="1:3" x14ac:dyDescent="0.2">
      <c r="A765" s="16"/>
      <c r="B765" s="16"/>
      <c r="C765" s="16"/>
    </row>
    <row r="766" spans="1:3" x14ac:dyDescent="0.2">
      <c r="A766" s="16"/>
      <c r="B766" s="16"/>
      <c r="C766" s="16"/>
    </row>
    <row r="767" spans="1:3" x14ac:dyDescent="0.2">
      <c r="A767" s="16"/>
      <c r="B767" s="16"/>
      <c r="C767" s="16"/>
    </row>
    <row r="768" spans="1:3" x14ac:dyDescent="0.2">
      <c r="A768" s="16"/>
      <c r="B768" s="16"/>
      <c r="C768" s="16"/>
    </row>
    <row r="769" spans="1:3" x14ac:dyDescent="0.2">
      <c r="A769" s="16"/>
      <c r="B769" s="16"/>
      <c r="C769" s="16"/>
    </row>
    <row r="770" spans="1:3" x14ac:dyDescent="0.2">
      <c r="A770" s="16"/>
      <c r="B770" s="16"/>
      <c r="C770" s="16"/>
    </row>
    <row r="771" spans="1:3" x14ac:dyDescent="0.2">
      <c r="A771" s="16"/>
      <c r="B771" s="16"/>
      <c r="C771" s="16"/>
    </row>
    <row r="772" spans="1:3" x14ac:dyDescent="0.2">
      <c r="A772" s="16"/>
      <c r="B772" s="16"/>
      <c r="C772" s="16"/>
    </row>
    <row r="773" spans="1:3" x14ac:dyDescent="0.2">
      <c r="A773" s="16"/>
      <c r="B773" s="16"/>
      <c r="C773" s="16"/>
    </row>
    <row r="774" spans="1:3" x14ac:dyDescent="0.2">
      <c r="A774" s="16"/>
      <c r="B774" s="16"/>
      <c r="C774" s="16"/>
    </row>
    <row r="775" spans="1:3" x14ac:dyDescent="0.2">
      <c r="A775" s="16"/>
      <c r="B775" s="16"/>
      <c r="C775" s="16"/>
    </row>
    <row r="776" spans="1:3" x14ac:dyDescent="0.2">
      <c r="A776" s="16"/>
      <c r="B776" s="16"/>
      <c r="C776" s="16"/>
    </row>
    <row r="777" spans="1:3" x14ac:dyDescent="0.2">
      <c r="A777" s="16"/>
      <c r="B777" s="16"/>
      <c r="C777" s="16"/>
    </row>
    <row r="778" spans="1:3" x14ac:dyDescent="0.2">
      <c r="A778" s="16"/>
      <c r="B778" s="16"/>
      <c r="C778" s="16"/>
    </row>
    <row r="779" spans="1:3" x14ac:dyDescent="0.2">
      <c r="A779" s="16"/>
      <c r="B779" s="16"/>
      <c r="C779" s="16"/>
    </row>
    <row r="780" spans="1:3" x14ac:dyDescent="0.2">
      <c r="A780" s="16"/>
      <c r="B780" s="16"/>
      <c r="C780" s="16"/>
    </row>
    <row r="781" spans="1:3" x14ac:dyDescent="0.2">
      <c r="A781" s="16"/>
      <c r="B781" s="16"/>
      <c r="C781" s="16"/>
    </row>
    <row r="782" spans="1:3" x14ac:dyDescent="0.2">
      <c r="A782" s="16"/>
      <c r="B782" s="16"/>
      <c r="C782" s="16"/>
    </row>
    <row r="783" spans="1:3" x14ac:dyDescent="0.2">
      <c r="A783" s="16"/>
      <c r="B783" s="16"/>
      <c r="C783" s="16"/>
    </row>
    <row r="784" spans="1:3" x14ac:dyDescent="0.2">
      <c r="A784" s="16"/>
      <c r="B784" s="16"/>
      <c r="C784" s="16"/>
    </row>
    <row r="785" spans="1:3" x14ac:dyDescent="0.2">
      <c r="A785" s="16"/>
      <c r="B785" s="16"/>
      <c r="C785" s="16"/>
    </row>
    <row r="786" spans="1:3" x14ac:dyDescent="0.2">
      <c r="A786" s="16"/>
      <c r="B786" s="16"/>
      <c r="C786" s="16"/>
    </row>
    <row r="787" spans="1:3" x14ac:dyDescent="0.2">
      <c r="A787" s="16"/>
      <c r="B787" s="16"/>
      <c r="C787" s="16"/>
    </row>
    <row r="788" spans="1:3" x14ac:dyDescent="0.2">
      <c r="A788" s="16"/>
      <c r="B788" s="16"/>
      <c r="C788" s="16"/>
    </row>
    <row r="789" spans="1:3" x14ac:dyDescent="0.2">
      <c r="A789" s="16"/>
      <c r="B789" s="16"/>
      <c r="C789" s="16"/>
    </row>
    <row r="790" spans="1:3" x14ac:dyDescent="0.2">
      <c r="A790" s="16"/>
      <c r="B790" s="16"/>
      <c r="C790" s="16"/>
    </row>
    <row r="791" spans="1:3" x14ac:dyDescent="0.2">
      <c r="A791" s="16"/>
      <c r="B791" s="16"/>
      <c r="C791" s="16"/>
    </row>
    <row r="792" spans="1:3" x14ac:dyDescent="0.2">
      <c r="A792" s="16"/>
      <c r="B792" s="16"/>
      <c r="C792" s="16"/>
    </row>
    <row r="793" spans="1:3" x14ac:dyDescent="0.2">
      <c r="A793" s="16"/>
      <c r="B793" s="16"/>
      <c r="C793" s="16"/>
    </row>
    <row r="794" spans="1:3" x14ac:dyDescent="0.2">
      <c r="A794" s="16"/>
      <c r="B794" s="16"/>
      <c r="C794" s="16"/>
    </row>
    <row r="795" spans="1:3" x14ac:dyDescent="0.2">
      <c r="A795" s="16"/>
      <c r="B795" s="16"/>
      <c r="C795" s="16"/>
    </row>
    <row r="796" spans="1:3" x14ac:dyDescent="0.2">
      <c r="A796" s="16"/>
      <c r="B796" s="16"/>
      <c r="C796" s="16"/>
    </row>
    <row r="797" spans="1:3" x14ac:dyDescent="0.2">
      <c r="A797" s="16"/>
      <c r="B797" s="16"/>
      <c r="C797" s="16"/>
    </row>
    <row r="798" spans="1:3" x14ac:dyDescent="0.2">
      <c r="A798" s="16"/>
      <c r="B798" s="16"/>
      <c r="C798" s="16"/>
    </row>
    <row r="799" spans="1:3" x14ac:dyDescent="0.2">
      <c r="A799" s="16"/>
      <c r="B799" s="16"/>
      <c r="C799" s="16"/>
    </row>
    <row r="800" spans="1:3" x14ac:dyDescent="0.2">
      <c r="A800" s="16"/>
      <c r="B800" s="16"/>
      <c r="C800" s="16"/>
    </row>
    <row r="801" spans="1:3" x14ac:dyDescent="0.2">
      <c r="A801" s="16"/>
      <c r="B801" s="16"/>
      <c r="C801" s="16"/>
    </row>
    <row r="802" spans="1:3" x14ac:dyDescent="0.2">
      <c r="A802" s="16"/>
      <c r="B802" s="16"/>
      <c r="C802" s="16"/>
    </row>
    <row r="803" spans="1:3" x14ac:dyDescent="0.2">
      <c r="A803" s="16"/>
      <c r="B803" s="16"/>
      <c r="C803" s="16"/>
    </row>
    <row r="804" spans="1:3" x14ac:dyDescent="0.2">
      <c r="A804" s="16"/>
      <c r="B804" s="16"/>
      <c r="C804" s="16"/>
    </row>
    <row r="805" spans="1:3" x14ac:dyDescent="0.2">
      <c r="A805" s="16"/>
      <c r="B805" s="16"/>
      <c r="C805" s="16"/>
    </row>
    <row r="806" spans="1:3" x14ac:dyDescent="0.2">
      <c r="A806" s="16"/>
      <c r="B806" s="16"/>
      <c r="C806" s="16"/>
    </row>
    <row r="807" spans="1:3" x14ac:dyDescent="0.2">
      <c r="A807" s="16"/>
      <c r="B807" s="16"/>
      <c r="C807" s="16"/>
    </row>
    <row r="808" spans="1:3" x14ac:dyDescent="0.2">
      <c r="A808" s="16"/>
      <c r="B808" s="16"/>
      <c r="C808" s="16"/>
    </row>
    <row r="809" spans="1:3" x14ac:dyDescent="0.2">
      <c r="A809" s="16"/>
      <c r="B809" s="16"/>
      <c r="C809" s="16"/>
    </row>
    <row r="810" spans="1:3" x14ac:dyDescent="0.2">
      <c r="A810" s="16"/>
      <c r="B810" s="16"/>
      <c r="C810" s="16"/>
    </row>
    <row r="811" spans="1:3" x14ac:dyDescent="0.2">
      <c r="A811" s="16"/>
      <c r="B811" s="16"/>
      <c r="C811" s="16"/>
    </row>
    <row r="812" spans="1:3" x14ac:dyDescent="0.2">
      <c r="A812" s="16"/>
      <c r="B812" s="16"/>
      <c r="C812" s="16"/>
    </row>
    <row r="813" spans="1:3" x14ac:dyDescent="0.2">
      <c r="A813" s="16"/>
      <c r="B813" s="16"/>
      <c r="C813" s="16"/>
    </row>
    <row r="814" spans="1:3" x14ac:dyDescent="0.2">
      <c r="A814" s="16"/>
      <c r="B814" s="16"/>
      <c r="C814" s="16"/>
    </row>
    <row r="815" spans="1:3" x14ac:dyDescent="0.2">
      <c r="A815" s="16"/>
      <c r="B815" s="16"/>
      <c r="C815" s="16"/>
    </row>
    <row r="816" spans="1:3" x14ac:dyDescent="0.2">
      <c r="A816" s="16"/>
      <c r="B816" s="16"/>
      <c r="C816" s="16"/>
    </row>
    <row r="817" spans="1:3" x14ac:dyDescent="0.2">
      <c r="A817" s="16"/>
      <c r="B817" s="16"/>
      <c r="C817" s="16"/>
    </row>
    <row r="818" spans="1:3" x14ac:dyDescent="0.2">
      <c r="A818" s="16"/>
      <c r="B818" s="16"/>
      <c r="C818" s="16"/>
    </row>
    <row r="819" spans="1:3" x14ac:dyDescent="0.2">
      <c r="A819" s="16"/>
      <c r="B819" s="16"/>
      <c r="C819" s="16"/>
    </row>
    <row r="820" spans="1:3" x14ac:dyDescent="0.2">
      <c r="A820" s="16"/>
      <c r="B820" s="16"/>
      <c r="C820" s="16"/>
    </row>
    <row r="821" spans="1:3" x14ac:dyDescent="0.2">
      <c r="A821" s="16"/>
      <c r="B821" s="16"/>
      <c r="C821" s="16"/>
    </row>
    <row r="822" spans="1:3" x14ac:dyDescent="0.2">
      <c r="A822" s="16"/>
      <c r="B822" s="16"/>
      <c r="C822" s="16"/>
    </row>
    <row r="823" spans="1:3" x14ac:dyDescent="0.2">
      <c r="A823" s="16"/>
      <c r="B823" s="16"/>
      <c r="C823" s="16"/>
    </row>
    <row r="824" spans="1:3" x14ac:dyDescent="0.2">
      <c r="A824" s="16"/>
      <c r="B824" s="16"/>
      <c r="C824" s="16"/>
    </row>
    <row r="825" spans="1:3" x14ac:dyDescent="0.2">
      <c r="A825" s="16"/>
      <c r="B825" s="16"/>
      <c r="C825" s="16"/>
    </row>
    <row r="826" spans="1:3" x14ac:dyDescent="0.2">
      <c r="A826" s="16"/>
      <c r="B826" s="16"/>
      <c r="C826" s="16"/>
    </row>
    <row r="827" spans="1:3" x14ac:dyDescent="0.2">
      <c r="A827" s="16"/>
      <c r="B827" s="16"/>
      <c r="C827" s="16"/>
    </row>
    <row r="828" spans="1:3" x14ac:dyDescent="0.2">
      <c r="A828" s="16"/>
      <c r="B828" s="16"/>
      <c r="C828" s="16"/>
    </row>
    <row r="829" spans="1:3" x14ac:dyDescent="0.2">
      <c r="A829" s="16"/>
      <c r="B829" s="16"/>
      <c r="C829" s="16"/>
    </row>
    <row r="830" spans="1:3" x14ac:dyDescent="0.2">
      <c r="A830" s="16"/>
      <c r="B830" s="16"/>
      <c r="C830" s="16"/>
    </row>
    <row r="831" spans="1:3" x14ac:dyDescent="0.2">
      <c r="A831" s="16"/>
      <c r="B831" s="16"/>
      <c r="C831" s="16"/>
    </row>
    <row r="832" spans="1:3" x14ac:dyDescent="0.2">
      <c r="A832" s="16"/>
      <c r="B832" s="16"/>
      <c r="C832" s="16"/>
    </row>
    <row r="833" spans="1:3" x14ac:dyDescent="0.2">
      <c r="A833" s="16"/>
      <c r="B833" s="16"/>
      <c r="C833" s="16"/>
    </row>
    <row r="834" spans="1:3" x14ac:dyDescent="0.2">
      <c r="A834" s="16"/>
      <c r="B834" s="16"/>
      <c r="C834" s="16"/>
    </row>
    <row r="835" spans="1:3" x14ac:dyDescent="0.2">
      <c r="A835" s="16"/>
      <c r="B835" s="16"/>
      <c r="C835" s="16"/>
    </row>
    <row r="836" spans="1:3" x14ac:dyDescent="0.2">
      <c r="A836" s="16"/>
      <c r="B836" s="16"/>
      <c r="C836" s="16"/>
    </row>
    <row r="837" spans="1:3" x14ac:dyDescent="0.2">
      <c r="A837" s="16"/>
      <c r="B837" s="16"/>
      <c r="C837" s="16"/>
    </row>
    <row r="838" spans="1:3" x14ac:dyDescent="0.2">
      <c r="A838" s="16"/>
      <c r="B838" s="16"/>
      <c r="C838" s="16"/>
    </row>
    <row r="839" spans="1:3" x14ac:dyDescent="0.2">
      <c r="A839" s="16"/>
      <c r="B839" s="16"/>
      <c r="C839" s="16"/>
    </row>
    <row r="840" spans="1:3" x14ac:dyDescent="0.2">
      <c r="A840" s="16"/>
      <c r="B840" s="16"/>
      <c r="C840" s="16"/>
    </row>
    <row r="841" spans="1:3" x14ac:dyDescent="0.2">
      <c r="A841" s="16"/>
      <c r="B841" s="16"/>
      <c r="C841" s="16"/>
    </row>
    <row r="842" spans="1:3" x14ac:dyDescent="0.2">
      <c r="A842" s="16"/>
      <c r="B842" s="16"/>
      <c r="C842" s="16"/>
    </row>
    <row r="843" spans="1:3" x14ac:dyDescent="0.2">
      <c r="A843" s="16"/>
      <c r="B843" s="16"/>
      <c r="C843" s="16"/>
    </row>
    <row r="844" spans="1:3" x14ac:dyDescent="0.2">
      <c r="A844" s="16"/>
      <c r="B844" s="16"/>
      <c r="C844" s="16"/>
    </row>
    <row r="845" spans="1:3" x14ac:dyDescent="0.2">
      <c r="A845" s="16"/>
      <c r="B845" s="16"/>
      <c r="C845" s="16"/>
    </row>
    <row r="846" spans="1:3" x14ac:dyDescent="0.2">
      <c r="A846" s="16"/>
      <c r="B846" s="16"/>
      <c r="C846" s="16"/>
    </row>
    <row r="847" spans="1:3" x14ac:dyDescent="0.2">
      <c r="A847" s="16"/>
      <c r="B847" s="16"/>
      <c r="C847" s="16"/>
    </row>
    <row r="848" spans="1:3" x14ac:dyDescent="0.2">
      <c r="A848" s="16"/>
      <c r="B848" s="16"/>
      <c r="C848" s="16"/>
    </row>
    <row r="849" spans="1:3" x14ac:dyDescent="0.2">
      <c r="A849" s="16"/>
      <c r="B849" s="16"/>
      <c r="C849" s="16"/>
    </row>
    <row r="850" spans="1:3" x14ac:dyDescent="0.2">
      <c r="A850" s="16"/>
      <c r="B850" s="16"/>
      <c r="C850" s="16"/>
    </row>
    <row r="851" spans="1:3" x14ac:dyDescent="0.2">
      <c r="A851" s="16"/>
      <c r="B851" s="16"/>
      <c r="C851" s="16"/>
    </row>
    <row r="852" spans="1:3" x14ac:dyDescent="0.2">
      <c r="A852" s="16"/>
      <c r="B852" s="16"/>
      <c r="C852" s="16"/>
    </row>
    <row r="853" spans="1:3" x14ac:dyDescent="0.2">
      <c r="A853" s="16"/>
      <c r="B853" s="16"/>
      <c r="C853" s="16"/>
    </row>
    <row r="854" spans="1:3" x14ac:dyDescent="0.2">
      <c r="A854" s="16"/>
      <c r="B854" s="16"/>
      <c r="C854" s="16"/>
    </row>
    <row r="855" spans="1:3" x14ac:dyDescent="0.2">
      <c r="A855" s="16"/>
      <c r="B855" s="16"/>
      <c r="C855" s="16"/>
    </row>
    <row r="856" spans="1:3" x14ac:dyDescent="0.2">
      <c r="A856" s="16"/>
      <c r="B856" s="16"/>
      <c r="C856" s="16"/>
    </row>
    <row r="857" spans="1:3" x14ac:dyDescent="0.2">
      <c r="A857" s="16"/>
      <c r="B857" s="16"/>
      <c r="C857" s="16"/>
    </row>
    <row r="858" spans="1:3" x14ac:dyDescent="0.2">
      <c r="A858" s="16"/>
      <c r="B858" s="16"/>
      <c r="C858" s="16"/>
    </row>
    <row r="859" spans="1:3" x14ac:dyDescent="0.2">
      <c r="A859" s="16"/>
      <c r="B859" s="16"/>
      <c r="C859" s="16"/>
    </row>
    <row r="860" spans="1:3" x14ac:dyDescent="0.2">
      <c r="A860" s="16"/>
      <c r="B860" s="16"/>
      <c r="C860" s="16"/>
    </row>
    <row r="861" spans="1:3" x14ac:dyDescent="0.2">
      <c r="A861" s="16"/>
      <c r="B861" s="16"/>
      <c r="C861" s="16"/>
    </row>
    <row r="862" spans="1:3" x14ac:dyDescent="0.2">
      <c r="A862" s="16"/>
      <c r="B862" s="16"/>
      <c r="C862" s="16"/>
    </row>
    <row r="863" spans="1:3" x14ac:dyDescent="0.2">
      <c r="A863" s="16"/>
      <c r="B863" s="16"/>
      <c r="C863" s="16"/>
    </row>
    <row r="864" spans="1:3" x14ac:dyDescent="0.2">
      <c r="A864" s="16"/>
      <c r="B864" s="16"/>
      <c r="C864" s="16"/>
    </row>
    <row r="865" spans="1:3" x14ac:dyDescent="0.2">
      <c r="A865" s="16"/>
      <c r="B865" s="16"/>
      <c r="C865" s="16"/>
    </row>
    <row r="866" spans="1:3" x14ac:dyDescent="0.2">
      <c r="A866" s="16"/>
      <c r="B866" s="16"/>
      <c r="C866" s="16"/>
    </row>
    <row r="867" spans="1:3" x14ac:dyDescent="0.2">
      <c r="A867" s="16"/>
      <c r="B867" s="16"/>
      <c r="C867" s="16"/>
    </row>
    <row r="868" spans="1:3" x14ac:dyDescent="0.2">
      <c r="A868" s="16"/>
      <c r="B868" s="16"/>
      <c r="C868" s="16"/>
    </row>
    <row r="869" spans="1:3" x14ac:dyDescent="0.2">
      <c r="A869" s="16"/>
      <c r="B869" s="16"/>
      <c r="C869" s="16"/>
    </row>
    <row r="870" spans="1:3" x14ac:dyDescent="0.2">
      <c r="A870" s="16"/>
      <c r="B870" s="16"/>
      <c r="C870" s="16"/>
    </row>
    <row r="871" spans="1:3" x14ac:dyDescent="0.2">
      <c r="A871" s="16"/>
      <c r="B871" s="16"/>
      <c r="C871" s="16"/>
    </row>
    <row r="872" spans="1:3" x14ac:dyDescent="0.2">
      <c r="A872" s="16"/>
      <c r="B872" s="16"/>
      <c r="C872" s="16"/>
    </row>
    <row r="873" spans="1:3" x14ac:dyDescent="0.2">
      <c r="A873" s="16"/>
      <c r="B873" s="16"/>
      <c r="C873" s="16"/>
    </row>
    <row r="874" spans="1:3" x14ac:dyDescent="0.2">
      <c r="A874" s="16"/>
      <c r="B874" s="16"/>
      <c r="C874" s="16"/>
    </row>
    <row r="875" spans="1:3" x14ac:dyDescent="0.2">
      <c r="A875" s="16"/>
      <c r="B875" s="16"/>
      <c r="C875" s="16"/>
    </row>
    <row r="876" spans="1:3" x14ac:dyDescent="0.2">
      <c r="A876" s="16"/>
      <c r="B876" s="16"/>
      <c r="C876" s="16"/>
    </row>
    <row r="877" spans="1:3" x14ac:dyDescent="0.2">
      <c r="A877" s="16"/>
      <c r="B877" s="16"/>
      <c r="C877" s="16"/>
    </row>
    <row r="878" spans="1:3" x14ac:dyDescent="0.2">
      <c r="A878" s="16"/>
      <c r="B878" s="16"/>
      <c r="C878" s="16"/>
    </row>
    <row r="879" spans="1:3" x14ac:dyDescent="0.2">
      <c r="A879" s="16"/>
      <c r="B879" s="16"/>
      <c r="C879" s="16"/>
    </row>
    <row r="880" spans="1:3" x14ac:dyDescent="0.2">
      <c r="A880" s="16"/>
      <c r="B880" s="16"/>
      <c r="C880" s="16"/>
    </row>
    <row r="881" spans="1:3" x14ac:dyDescent="0.2">
      <c r="A881" s="16"/>
      <c r="B881" s="16"/>
      <c r="C881" s="16"/>
    </row>
    <row r="882" spans="1:3" x14ac:dyDescent="0.2">
      <c r="A882" s="16"/>
      <c r="B882" s="16"/>
      <c r="C882" s="16"/>
    </row>
    <row r="883" spans="1:3" x14ac:dyDescent="0.2">
      <c r="A883" s="16"/>
      <c r="B883" s="16"/>
      <c r="C883" s="16"/>
    </row>
    <row r="884" spans="1:3" x14ac:dyDescent="0.2">
      <c r="A884" s="16"/>
      <c r="B884" s="16"/>
      <c r="C884" s="16"/>
    </row>
    <row r="885" spans="1:3" x14ac:dyDescent="0.2">
      <c r="A885" s="16"/>
      <c r="B885" s="16"/>
      <c r="C885" s="16"/>
    </row>
    <row r="886" spans="1:3" x14ac:dyDescent="0.2">
      <c r="A886" s="16"/>
      <c r="B886" s="16"/>
      <c r="C886" s="16"/>
    </row>
    <row r="887" spans="1:3" x14ac:dyDescent="0.2">
      <c r="A887" s="16"/>
      <c r="B887" s="16"/>
      <c r="C887" s="16"/>
    </row>
    <row r="888" spans="1:3" x14ac:dyDescent="0.2">
      <c r="A888" s="16"/>
      <c r="B888" s="16"/>
      <c r="C888" s="16"/>
    </row>
    <row r="889" spans="1:3" x14ac:dyDescent="0.2">
      <c r="A889" s="16"/>
      <c r="B889" s="16"/>
      <c r="C889" s="16"/>
    </row>
    <row r="890" spans="1:3" x14ac:dyDescent="0.2">
      <c r="A890" s="16"/>
      <c r="B890" s="16"/>
      <c r="C890" s="16"/>
    </row>
    <row r="891" spans="1:3" x14ac:dyDescent="0.2">
      <c r="A891" s="16"/>
      <c r="B891" s="16"/>
      <c r="C891" s="16"/>
    </row>
    <row r="892" spans="1:3" x14ac:dyDescent="0.2">
      <c r="A892" s="16"/>
      <c r="B892" s="16"/>
      <c r="C892" s="16"/>
    </row>
    <row r="893" spans="1:3" x14ac:dyDescent="0.2">
      <c r="A893" s="16"/>
      <c r="B893" s="16"/>
      <c r="C893" s="16"/>
    </row>
    <row r="894" spans="1:3" x14ac:dyDescent="0.2">
      <c r="A894" s="16"/>
      <c r="B894" s="16"/>
      <c r="C894" s="16"/>
    </row>
    <row r="895" spans="1:3" x14ac:dyDescent="0.2">
      <c r="A895" s="16"/>
      <c r="B895" s="16"/>
      <c r="C895" s="16"/>
    </row>
    <row r="896" spans="1:3" x14ac:dyDescent="0.2">
      <c r="A896" s="16"/>
      <c r="B896" s="16"/>
      <c r="C896" s="16"/>
    </row>
    <row r="897" spans="1:3" x14ac:dyDescent="0.2">
      <c r="A897" s="16"/>
      <c r="B897" s="16"/>
      <c r="C897" s="16"/>
    </row>
    <row r="898" spans="1:3" x14ac:dyDescent="0.2">
      <c r="A898" s="16"/>
      <c r="B898" s="16"/>
      <c r="C898" s="16"/>
    </row>
    <row r="899" spans="1:3" x14ac:dyDescent="0.2">
      <c r="A899" s="16"/>
      <c r="B899" s="16"/>
      <c r="C899" s="16"/>
    </row>
    <row r="900" spans="1:3" x14ac:dyDescent="0.2">
      <c r="A900" s="16"/>
      <c r="B900" s="16"/>
      <c r="C900" s="16"/>
    </row>
    <row r="901" spans="1:3" x14ac:dyDescent="0.2">
      <c r="A901" s="16"/>
      <c r="B901" s="16"/>
      <c r="C901" s="16"/>
    </row>
    <row r="902" spans="1:3" x14ac:dyDescent="0.2">
      <c r="A902" s="16"/>
      <c r="B902" s="16"/>
      <c r="C902" s="16"/>
    </row>
    <row r="903" spans="1:3" x14ac:dyDescent="0.2">
      <c r="A903" s="16"/>
      <c r="B903" s="16"/>
      <c r="C903" s="16"/>
    </row>
    <row r="904" spans="1:3" x14ac:dyDescent="0.2">
      <c r="A904" s="16"/>
      <c r="B904" s="16"/>
      <c r="C904" s="16"/>
    </row>
    <row r="905" spans="1:3" x14ac:dyDescent="0.2">
      <c r="A905" s="16"/>
      <c r="B905" s="16"/>
      <c r="C905" s="16"/>
    </row>
    <row r="906" spans="1:3" x14ac:dyDescent="0.2">
      <c r="A906" s="16"/>
      <c r="B906" s="16"/>
      <c r="C906" s="16"/>
    </row>
    <row r="907" spans="1:3" x14ac:dyDescent="0.2">
      <c r="A907" s="16"/>
      <c r="B907" s="16"/>
      <c r="C907" s="16"/>
    </row>
    <row r="908" spans="1:3" x14ac:dyDescent="0.2">
      <c r="A908" s="16"/>
      <c r="B908" s="16"/>
      <c r="C908" s="16"/>
    </row>
    <row r="909" spans="1:3" x14ac:dyDescent="0.2">
      <c r="A909" s="16"/>
      <c r="B909" s="16"/>
      <c r="C909" s="16"/>
    </row>
    <row r="910" spans="1:3" x14ac:dyDescent="0.2">
      <c r="A910" s="16"/>
      <c r="B910" s="16"/>
      <c r="C910" s="16"/>
    </row>
    <row r="911" spans="1:3" x14ac:dyDescent="0.2">
      <c r="A911" s="16"/>
      <c r="B911" s="16"/>
      <c r="C911" s="16"/>
    </row>
    <row r="912" spans="1:3" x14ac:dyDescent="0.2">
      <c r="A912" s="16"/>
      <c r="B912" s="16"/>
      <c r="C912" s="16"/>
    </row>
    <row r="913" spans="1:3" x14ac:dyDescent="0.2">
      <c r="A913" s="16"/>
      <c r="B913" s="16"/>
      <c r="C913" s="16"/>
    </row>
    <row r="914" spans="1:3" x14ac:dyDescent="0.2">
      <c r="A914" s="16"/>
      <c r="B914" s="16"/>
      <c r="C914" s="16"/>
    </row>
    <row r="915" spans="1:3" x14ac:dyDescent="0.2">
      <c r="A915" s="16"/>
      <c r="B915" s="16"/>
      <c r="C915" s="16"/>
    </row>
    <row r="916" spans="1:3" x14ac:dyDescent="0.2">
      <c r="A916" s="16"/>
      <c r="B916" s="16"/>
      <c r="C916" s="16"/>
    </row>
    <row r="917" spans="1:3" x14ac:dyDescent="0.2">
      <c r="A917" s="16"/>
      <c r="B917" s="16"/>
      <c r="C917" s="16"/>
    </row>
    <row r="918" spans="1:3" x14ac:dyDescent="0.2">
      <c r="A918" s="16"/>
      <c r="B918" s="16"/>
      <c r="C918" s="16"/>
    </row>
    <row r="919" spans="1:3" x14ac:dyDescent="0.2">
      <c r="A919" s="16"/>
      <c r="B919" s="16"/>
      <c r="C919" s="16"/>
    </row>
    <row r="920" spans="1:3" x14ac:dyDescent="0.2">
      <c r="A920" s="16"/>
      <c r="B920" s="16"/>
      <c r="C920" s="16"/>
    </row>
    <row r="921" spans="1:3" x14ac:dyDescent="0.2">
      <c r="A921" s="16"/>
      <c r="B921" s="16"/>
      <c r="C921" s="16"/>
    </row>
    <row r="922" spans="1:3" x14ac:dyDescent="0.2">
      <c r="A922" s="16"/>
      <c r="B922" s="16"/>
      <c r="C922" s="16"/>
    </row>
    <row r="923" spans="1:3" x14ac:dyDescent="0.2">
      <c r="A923" s="16"/>
      <c r="B923" s="16"/>
      <c r="C923" s="16"/>
    </row>
    <row r="924" spans="1:3" x14ac:dyDescent="0.2">
      <c r="A924" s="16"/>
      <c r="B924" s="16"/>
      <c r="C924" s="16"/>
    </row>
    <row r="925" spans="1:3" x14ac:dyDescent="0.2">
      <c r="A925" s="16"/>
      <c r="B925" s="16"/>
      <c r="C925" s="16"/>
    </row>
    <row r="926" spans="1:3" x14ac:dyDescent="0.2">
      <c r="A926" s="16"/>
      <c r="B926" s="16"/>
      <c r="C926" s="16"/>
    </row>
    <row r="927" spans="1:3" x14ac:dyDescent="0.2">
      <c r="A927" s="16"/>
      <c r="B927" s="16"/>
      <c r="C927" s="16"/>
    </row>
    <row r="928" spans="1:3" x14ac:dyDescent="0.2">
      <c r="A928" s="16"/>
      <c r="B928" s="16"/>
      <c r="C928" s="16"/>
    </row>
    <row r="929" spans="1:3" x14ac:dyDescent="0.2">
      <c r="A929" s="16"/>
      <c r="B929" s="16"/>
      <c r="C929" s="16"/>
    </row>
    <row r="930" spans="1:3" x14ac:dyDescent="0.2">
      <c r="A930" s="16"/>
      <c r="B930" s="16"/>
      <c r="C930" s="16"/>
    </row>
    <row r="931" spans="1:3" x14ac:dyDescent="0.2">
      <c r="A931" s="16"/>
      <c r="B931" s="16"/>
      <c r="C931" s="16"/>
    </row>
    <row r="932" spans="1:3" x14ac:dyDescent="0.2">
      <c r="A932" s="16"/>
      <c r="B932" s="16"/>
      <c r="C932" s="16"/>
    </row>
    <row r="933" spans="1:3" x14ac:dyDescent="0.2">
      <c r="A933" s="16"/>
      <c r="B933" s="16"/>
      <c r="C933" s="16"/>
    </row>
    <row r="934" spans="1:3" x14ac:dyDescent="0.2">
      <c r="A934" s="16"/>
      <c r="B934" s="16"/>
      <c r="C934" s="16"/>
    </row>
    <row r="935" spans="1:3" x14ac:dyDescent="0.2">
      <c r="A935" s="16"/>
      <c r="B935" s="16"/>
      <c r="C935" s="16"/>
    </row>
    <row r="936" spans="1:3" x14ac:dyDescent="0.2">
      <c r="A936" s="16"/>
      <c r="B936" s="16"/>
      <c r="C936" s="16"/>
    </row>
    <row r="937" spans="1:3" x14ac:dyDescent="0.2">
      <c r="A937" s="16"/>
      <c r="B937" s="16"/>
      <c r="C937" s="16"/>
    </row>
    <row r="938" spans="1:3" x14ac:dyDescent="0.2">
      <c r="A938" s="16"/>
      <c r="B938" s="16"/>
      <c r="C938" s="16"/>
    </row>
    <row r="939" spans="1:3" x14ac:dyDescent="0.2">
      <c r="A939" s="16"/>
      <c r="B939" s="16"/>
      <c r="C939" s="16"/>
    </row>
    <row r="940" spans="1:3" x14ac:dyDescent="0.2">
      <c r="A940" s="16"/>
      <c r="B940" s="16"/>
      <c r="C940" s="16"/>
    </row>
    <row r="941" spans="1:3" x14ac:dyDescent="0.2">
      <c r="A941" s="16"/>
      <c r="B941" s="16"/>
      <c r="C941" s="16"/>
    </row>
    <row r="942" spans="1:3" x14ac:dyDescent="0.2">
      <c r="A942" s="16"/>
      <c r="B942" s="16"/>
      <c r="C942" s="16"/>
    </row>
    <row r="943" spans="1:3" x14ac:dyDescent="0.2">
      <c r="A943" s="16"/>
      <c r="B943" s="16"/>
      <c r="C943" s="16"/>
    </row>
    <row r="944" spans="1:3" x14ac:dyDescent="0.2">
      <c r="A944" s="16"/>
      <c r="B944" s="16"/>
      <c r="C944" s="16"/>
    </row>
    <row r="945" spans="1:3" x14ac:dyDescent="0.2">
      <c r="A945" s="16"/>
      <c r="B945" s="16"/>
      <c r="C945" s="16"/>
    </row>
    <row r="946" spans="1:3" x14ac:dyDescent="0.2">
      <c r="A946" s="16"/>
      <c r="B946" s="16"/>
      <c r="C946" s="16"/>
    </row>
    <row r="947" spans="1:3" x14ac:dyDescent="0.2">
      <c r="A947" s="16"/>
      <c r="B947" s="16"/>
      <c r="C947" s="16"/>
    </row>
    <row r="948" spans="1:3" x14ac:dyDescent="0.2">
      <c r="A948" s="16"/>
      <c r="B948" s="16"/>
      <c r="C948" s="16"/>
    </row>
    <row r="949" spans="1:3" x14ac:dyDescent="0.2">
      <c r="A949" s="16"/>
      <c r="B949" s="16"/>
      <c r="C949" s="16"/>
    </row>
    <row r="950" spans="1:3" x14ac:dyDescent="0.2">
      <c r="A950" s="16"/>
      <c r="B950" s="16"/>
      <c r="C950" s="16"/>
    </row>
    <row r="951" spans="1:3" x14ac:dyDescent="0.2">
      <c r="A951" s="16"/>
      <c r="B951" s="16"/>
      <c r="C951" s="16"/>
    </row>
    <row r="952" spans="1:3" x14ac:dyDescent="0.2">
      <c r="A952" s="16"/>
      <c r="B952" s="16"/>
      <c r="C952" s="16"/>
    </row>
    <row r="953" spans="1:3" x14ac:dyDescent="0.2">
      <c r="A953" s="16"/>
      <c r="B953" s="16"/>
      <c r="C953" s="16"/>
    </row>
    <row r="954" spans="1:3" x14ac:dyDescent="0.2">
      <c r="A954" s="16"/>
      <c r="B954" s="16"/>
      <c r="C954" s="16"/>
    </row>
    <row r="955" spans="1:3" x14ac:dyDescent="0.2">
      <c r="A955" s="16"/>
      <c r="B955" s="16"/>
      <c r="C955" s="16"/>
    </row>
    <row r="956" spans="1:3" x14ac:dyDescent="0.2">
      <c r="A956" s="16"/>
      <c r="B956" s="16"/>
      <c r="C956" s="16"/>
    </row>
    <row r="957" spans="1:3" x14ac:dyDescent="0.2">
      <c r="A957" s="16"/>
      <c r="B957" s="16"/>
      <c r="C957" s="16"/>
    </row>
    <row r="958" spans="1:3" x14ac:dyDescent="0.2">
      <c r="A958" s="16"/>
      <c r="B958" s="16"/>
      <c r="C958" s="16"/>
    </row>
    <row r="959" spans="1:3" x14ac:dyDescent="0.2">
      <c r="A959" s="16"/>
      <c r="B959" s="16"/>
      <c r="C959" s="16"/>
    </row>
    <row r="960" spans="1:3" x14ac:dyDescent="0.2">
      <c r="A960" s="16"/>
      <c r="B960" s="16"/>
      <c r="C960" s="16"/>
    </row>
    <row r="961" spans="1:3" x14ac:dyDescent="0.2">
      <c r="A961" s="16"/>
      <c r="B961" s="16"/>
      <c r="C961" s="16"/>
    </row>
    <row r="962" spans="1:3" x14ac:dyDescent="0.2">
      <c r="A962" s="16"/>
      <c r="B962" s="16"/>
      <c r="C962" s="16"/>
    </row>
    <row r="963" spans="1:3" x14ac:dyDescent="0.2">
      <c r="A963" s="16"/>
      <c r="B963" s="16"/>
      <c r="C963" s="16"/>
    </row>
    <row r="964" spans="1:3" x14ac:dyDescent="0.2">
      <c r="A964" s="16"/>
      <c r="B964" s="16"/>
      <c r="C964" s="16"/>
    </row>
    <row r="965" spans="1:3" x14ac:dyDescent="0.2">
      <c r="A965" s="16"/>
      <c r="B965" s="16"/>
      <c r="C965" s="16"/>
    </row>
    <row r="966" spans="1:3" x14ac:dyDescent="0.2">
      <c r="A966" s="16"/>
      <c r="B966" s="16"/>
      <c r="C966" s="16"/>
    </row>
    <row r="967" spans="1:3" x14ac:dyDescent="0.2">
      <c r="A967" s="16"/>
      <c r="B967" s="16"/>
      <c r="C967" s="16"/>
    </row>
    <row r="968" spans="1:3" x14ac:dyDescent="0.2">
      <c r="A968" s="16"/>
      <c r="B968" s="16"/>
      <c r="C968" s="16"/>
    </row>
    <row r="969" spans="1:3" x14ac:dyDescent="0.2">
      <c r="A969" s="16"/>
      <c r="B969" s="16"/>
      <c r="C969" s="16"/>
    </row>
    <row r="970" spans="1:3" x14ac:dyDescent="0.2">
      <c r="A970" s="16"/>
      <c r="B970" s="16"/>
      <c r="C970" s="16"/>
    </row>
    <row r="971" spans="1:3" x14ac:dyDescent="0.2">
      <c r="A971" s="16"/>
      <c r="B971" s="16"/>
      <c r="C971" s="16"/>
    </row>
    <row r="972" spans="1:3" x14ac:dyDescent="0.2">
      <c r="A972" s="16"/>
      <c r="B972" s="16"/>
      <c r="C972" s="16"/>
    </row>
    <row r="973" spans="1:3" x14ac:dyDescent="0.2">
      <c r="A973" s="16"/>
      <c r="B973" s="16"/>
      <c r="C973" s="16"/>
    </row>
    <row r="974" spans="1:3" x14ac:dyDescent="0.2">
      <c r="A974" s="16"/>
      <c r="B974" s="16"/>
      <c r="C974" s="16"/>
    </row>
    <row r="975" spans="1:3" x14ac:dyDescent="0.2">
      <c r="A975" s="16"/>
      <c r="B975" s="16"/>
      <c r="C975" s="16"/>
    </row>
    <row r="976" spans="1:3" x14ac:dyDescent="0.2">
      <c r="A976" s="16"/>
      <c r="B976" s="16"/>
      <c r="C976" s="16"/>
    </row>
    <row r="977" spans="1:3" x14ac:dyDescent="0.2">
      <c r="A977" s="16"/>
      <c r="B977" s="16"/>
      <c r="C977" s="16"/>
    </row>
    <row r="978" spans="1:3" x14ac:dyDescent="0.2">
      <c r="A978" s="16"/>
      <c r="B978" s="16"/>
      <c r="C978" s="16"/>
    </row>
    <row r="979" spans="1:3" x14ac:dyDescent="0.2">
      <c r="A979" s="16"/>
      <c r="B979" s="16"/>
      <c r="C979" s="16"/>
    </row>
    <row r="980" spans="1:3" x14ac:dyDescent="0.2">
      <c r="A980" s="16"/>
      <c r="B980" s="16"/>
      <c r="C980" s="16"/>
    </row>
    <row r="981" spans="1:3" x14ac:dyDescent="0.2">
      <c r="A981" s="16"/>
      <c r="B981" s="16"/>
      <c r="C981" s="16"/>
    </row>
    <row r="982" spans="1:3" x14ac:dyDescent="0.2">
      <c r="A982" s="16"/>
      <c r="B982" s="16"/>
      <c r="C982" s="16"/>
    </row>
    <row r="983" spans="1:3" x14ac:dyDescent="0.2">
      <c r="A983" s="16"/>
      <c r="B983" s="16"/>
      <c r="C983" s="16"/>
    </row>
    <row r="984" spans="1:3" x14ac:dyDescent="0.2">
      <c r="A984" s="16"/>
      <c r="B984" s="16"/>
      <c r="C984" s="16"/>
    </row>
    <row r="985" spans="1:3" x14ac:dyDescent="0.2">
      <c r="A985" s="16"/>
      <c r="B985" s="16"/>
      <c r="C985" s="16"/>
    </row>
    <row r="986" spans="1:3" x14ac:dyDescent="0.2">
      <c r="A986" s="16"/>
      <c r="B986" s="16"/>
      <c r="C986" s="16"/>
    </row>
    <row r="987" spans="1:3" x14ac:dyDescent="0.2">
      <c r="A987" s="16"/>
      <c r="B987" s="16"/>
      <c r="C987" s="16"/>
    </row>
    <row r="988" spans="1:3" x14ac:dyDescent="0.2">
      <c r="A988" s="16"/>
      <c r="B988" s="16"/>
      <c r="C988" s="16"/>
    </row>
    <row r="989" spans="1:3" x14ac:dyDescent="0.2">
      <c r="A989" s="16"/>
      <c r="B989" s="16"/>
      <c r="C989" s="16"/>
    </row>
    <row r="990" spans="1:3" x14ac:dyDescent="0.2">
      <c r="A990" s="16"/>
      <c r="B990" s="16"/>
      <c r="C990" s="16"/>
    </row>
    <row r="991" spans="1:3" x14ac:dyDescent="0.2">
      <c r="A991" s="16"/>
      <c r="B991" s="16"/>
      <c r="C991" s="16"/>
    </row>
    <row r="992" spans="1:3" x14ac:dyDescent="0.2">
      <c r="A992" s="16"/>
      <c r="B992" s="16"/>
      <c r="C992" s="16"/>
    </row>
    <row r="993" spans="1:3" x14ac:dyDescent="0.2">
      <c r="A993" s="16"/>
      <c r="B993" s="16"/>
      <c r="C993" s="16"/>
    </row>
    <row r="994" spans="1:3" x14ac:dyDescent="0.2">
      <c r="A994" s="16"/>
      <c r="B994" s="16"/>
      <c r="C994" s="16"/>
    </row>
    <row r="995" spans="1:3" x14ac:dyDescent="0.2">
      <c r="A995" s="16"/>
      <c r="B995" s="16"/>
      <c r="C995" s="16"/>
    </row>
    <row r="996" spans="1:3" x14ac:dyDescent="0.2">
      <c r="A996" s="16"/>
      <c r="B996" s="16"/>
      <c r="C996" s="16"/>
    </row>
    <row r="997" spans="1:3" x14ac:dyDescent="0.2">
      <c r="A997" s="16"/>
      <c r="B997" s="16"/>
      <c r="C997" s="16"/>
    </row>
    <row r="998" spans="1:3" x14ac:dyDescent="0.2">
      <c r="A998" s="16"/>
      <c r="B998" s="16"/>
      <c r="C998" s="16"/>
    </row>
    <row r="999" spans="1:3" x14ac:dyDescent="0.2">
      <c r="A999" s="16"/>
      <c r="B999" s="16"/>
      <c r="C999" s="16"/>
    </row>
    <row r="1000" spans="1:3" x14ac:dyDescent="0.2">
      <c r="A1000" s="16"/>
      <c r="B1000" s="16"/>
      <c r="C1000" s="16"/>
    </row>
    <row r="1001" spans="1:3" x14ac:dyDescent="0.2">
      <c r="A1001" s="16"/>
      <c r="B1001" s="16"/>
      <c r="C1001" s="16"/>
    </row>
    <row r="1002" spans="1:3" x14ac:dyDescent="0.2">
      <c r="A1002" s="16"/>
      <c r="B1002" s="16"/>
      <c r="C1002" s="16"/>
    </row>
    <row r="1003" spans="1:3" x14ac:dyDescent="0.2">
      <c r="A1003" s="16"/>
      <c r="B1003" s="16"/>
      <c r="C1003" s="16"/>
    </row>
    <row r="1004" spans="1:3" x14ac:dyDescent="0.2">
      <c r="A1004" s="16"/>
      <c r="B1004" s="16"/>
      <c r="C1004" s="16"/>
    </row>
    <row r="1005" spans="1:3" x14ac:dyDescent="0.2">
      <c r="A1005" s="16"/>
      <c r="B1005" s="16"/>
      <c r="C1005" s="16"/>
    </row>
    <row r="1006" spans="1:3" x14ac:dyDescent="0.2">
      <c r="A1006" s="16"/>
      <c r="B1006" s="16"/>
      <c r="C1006" s="16"/>
    </row>
    <row r="1007" spans="1:3" x14ac:dyDescent="0.2">
      <c r="A1007" s="16"/>
      <c r="B1007" s="16"/>
      <c r="C1007" s="16"/>
    </row>
    <row r="1008" spans="1:3" x14ac:dyDescent="0.2">
      <c r="A1008" s="16"/>
      <c r="B1008" s="16"/>
      <c r="C1008" s="16"/>
    </row>
    <row r="1009" spans="1:3" x14ac:dyDescent="0.2">
      <c r="A1009" s="16"/>
      <c r="B1009" s="16"/>
      <c r="C1009" s="16"/>
    </row>
    <row r="1010" spans="1:3" x14ac:dyDescent="0.2">
      <c r="A1010" s="16"/>
      <c r="B1010" s="16"/>
      <c r="C1010" s="16"/>
    </row>
    <row r="1011" spans="1:3" x14ac:dyDescent="0.2">
      <c r="A1011" s="16"/>
      <c r="B1011" s="16"/>
      <c r="C1011" s="16"/>
    </row>
    <row r="1012" spans="1:3" x14ac:dyDescent="0.2">
      <c r="A1012" s="16"/>
      <c r="B1012" s="16"/>
      <c r="C1012" s="16"/>
    </row>
    <row r="1013" spans="1:3" x14ac:dyDescent="0.2">
      <c r="A1013" s="16"/>
      <c r="B1013" s="16"/>
      <c r="C1013" s="16"/>
    </row>
    <row r="1014" spans="1:3" x14ac:dyDescent="0.2">
      <c r="A1014" s="16"/>
      <c r="B1014" s="16"/>
      <c r="C1014" s="16"/>
    </row>
    <row r="1015" spans="1:3" x14ac:dyDescent="0.2">
      <c r="A1015" s="16"/>
      <c r="B1015" s="16"/>
      <c r="C1015" s="16"/>
    </row>
    <row r="1016" spans="1:3" x14ac:dyDescent="0.2">
      <c r="A1016" s="16"/>
      <c r="B1016" s="16"/>
      <c r="C1016" s="16"/>
    </row>
    <row r="1017" spans="1:3" x14ac:dyDescent="0.2">
      <c r="A1017" s="16"/>
      <c r="B1017" s="16"/>
      <c r="C1017" s="16"/>
    </row>
    <row r="1018" spans="1:3" x14ac:dyDescent="0.2">
      <c r="A1018" s="16"/>
      <c r="B1018" s="16"/>
      <c r="C1018" s="16"/>
    </row>
    <row r="1019" spans="1:3" x14ac:dyDescent="0.2">
      <c r="A1019" s="16"/>
      <c r="B1019" s="16"/>
      <c r="C1019" s="16"/>
    </row>
    <row r="1020" spans="1:3" x14ac:dyDescent="0.2">
      <c r="A1020" s="16"/>
      <c r="B1020" s="16"/>
      <c r="C1020" s="16"/>
    </row>
    <row r="1021" spans="1:3" x14ac:dyDescent="0.2">
      <c r="A1021" s="16"/>
      <c r="B1021" s="16"/>
      <c r="C1021" s="16"/>
    </row>
    <row r="1022" spans="1:3" x14ac:dyDescent="0.2">
      <c r="A1022" s="16"/>
      <c r="B1022" s="16"/>
      <c r="C1022" s="16"/>
    </row>
    <row r="1023" spans="1:3" x14ac:dyDescent="0.2">
      <c r="A1023" s="16"/>
      <c r="B1023" s="16"/>
      <c r="C1023" s="16"/>
    </row>
    <row r="1024" spans="1:3" x14ac:dyDescent="0.2">
      <c r="A1024" s="16"/>
      <c r="B1024" s="16"/>
      <c r="C1024" s="16"/>
    </row>
    <row r="1025" spans="1:3" x14ac:dyDescent="0.2">
      <c r="A1025" s="16"/>
      <c r="B1025" s="16"/>
      <c r="C1025" s="16"/>
    </row>
    <row r="1026" spans="1:3" x14ac:dyDescent="0.2">
      <c r="A1026" s="16"/>
      <c r="B1026" s="16"/>
      <c r="C1026" s="16"/>
    </row>
    <row r="1027" spans="1:3" x14ac:dyDescent="0.2">
      <c r="A1027" s="16"/>
      <c r="B1027" s="16"/>
      <c r="C1027" s="16"/>
    </row>
    <row r="1028" spans="1:3" x14ac:dyDescent="0.2">
      <c r="A1028" s="16"/>
      <c r="B1028" s="16"/>
      <c r="C1028" s="16"/>
    </row>
    <row r="1029" spans="1:3" x14ac:dyDescent="0.2">
      <c r="A1029" s="16"/>
      <c r="B1029" s="16"/>
      <c r="C1029" s="16"/>
    </row>
    <row r="1030" spans="1:3" x14ac:dyDescent="0.2">
      <c r="A1030" s="16"/>
      <c r="B1030" s="16"/>
      <c r="C1030" s="16"/>
    </row>
    <row r="1031" spans="1:3" x14ac:dyDescent="0.2">
      <c r="A1031" s="16"/>
      <c r="B1031" s="16"/>
      <c r="C1031" s="16"/>
    </row>
    <row r="1032" spans="1:3" x14ac:dyDescent="0.2">
      <c r="A1032" s="16"/>
      <c r="B1032" s="16"/>
      <c r="C1032" s="16"/>
    </row>
    <row r="1033" spans="1:3" x14ac:dyDescent="0.2">
      <c r="A1033" s="16"/>
      <c r="B1033" s="16"/>
      <c r="C1033" s="16"/>
    </row>
    <row r="1034" spans="1:3" x14ac:dyDescent="0.2">
      <c r="A1034" s="16"/>
      <c r="B1034" s="16"/>
      <c r="C1034" s="16"/>
    </row>
    <row r="1035" spans="1:3" x14ac:dyDescent="0.2">
      <c r="A1035" s="16"/>
      <c r="B1035" s="16"/>
      <c r="C1035" s="16"/>
    </row>
    <row r="1036" spans="1:3" x14ac:dyDescent="0.2">
      <c r="A1036" s="16"/>
      <c r="B1036" s="16"/>
      <c r="C1036" s="16"/>
    </row>
    <row r="1037" spans="1:3" x14ac:dyDescent="0.2">
      <c r="A1037" s="16"/>
      <c r="B1037" s="16"/>
      <c r="C1037" s="16"/>
    </row>
    <row r="1038" spans="1:3" x14ac:dyDescent="0.2">
      <c r="A1038" s="16"/>
      <c r="B1038" s="16"/>
      <c r="C1038" s="16"/>
    </row>
    <row r="1039" spans="1:3" x14ac:dyDescent="0.2">
      <c r="A1039" s="16"/>
      <c r="B1039" s="16"/>
      <c r="C1039" s="16"/>
    </row>
    <row r="1040" spans="1:3" x14ac:dyDescent="0.2">
      <c r="A1040" s="16"/>
      <c r="B1040" s="16"/>
      <c r="C1040" s="16"/>
    </row>
    <row r="1041" spans="1:3" x14ac:dyDescent="0.2">
      <c r="A1041" s="16"/>
      <c r="B1041" s="16"/>
      <c r="C1041" s="16"/>
    </row>
    <row r="1042" spans="1:3" x14ac:dyDescent="0.2">
      <c r="A1042" s="16"/>
      <c r="B1042" s="16"/>
      <c r="C1042" s="16"/>
    </row>
    <row r="1043" spans="1:3" x14ac:dyDescent="0.2">
      <c r="A1043" s="16"/>
      <c r="B1043" s="16"/>
      <c r="C1043" s="16"/>
    </row>
    <row r="1044" spans="1:3" x14ac:dyDescent="0.2">
      <c r="A1044" s="16"/>
      <c r="B1044" s="16"/>
      <c r="C1044" s="16"/>
    </row>
    <row r="1045" spans="1:3" x14ac:dyDescent="0.2">
      <c r="A1045" s="16"/>
      <c r="B1045" s="16"/>
      <c r="C1045" s="16"/>
    </row>
    <row r="1046" spans="1:3" x14ac:dyDescent="0.2">
      <c r="A1046" s="16"/>
      <c r="B1046" s="16"/>
      <c r="C1046" s="16"/>
    </row>
    <row r="1047" spans="1:3" x14ac:dyDescent="0.2">
      <c r="A1047" s="16"/>
      <c r="B1047" s="16"/>
      <c r="C1047" s="16"/>
    </row>
    <row r="1048" spans="1:3" x14ac:dyDescent="0.2">
      <c r="A1048" s="16"/>
      <c r="B1048" s="16"/>
      <c r="C1048" s="16"/>
    </row>
    <row r="1049" spans="1:3" x14ac:dyDescent="0.2">
      <c r="A1049" s="16"/>
      <c r="B1049" s="16"/>
      <c r="C1049" s="16"/>
    </row>
    <row r="1050" spans="1:3" x14ac:dyDescent="0.2">
      <c r="A1050" s="16"/>
      <c r="B1050" s="16"/>
      <c r="C1050" s="16"/>
    </row>
    <row r="1051" spans="1:3" x14ac:dyDescent="0.2">
      <c r="A1051" s="16"/>
      <c r="B1051" s="16"/>
      <c r="C1051" s="16"/>
    </row>
    <row r="1052" spans="1:3" x14ac:dyDescent="0.2">
      <c r="A1052" s="16"/>
      <c r="B1052" s="16"/>
      <c r="C1052" s="16"/>
    </row>
    <row r="1053" spans="1:3" x14ac:dyDescent="0.2">
      <c r="A1053" s="16"/>
      <c r="B1053" s="16"/>
      <c r="C1053" s="16"/>
    </row>
    <row r="1054" spans="1:3" x14ac:dyDescent="0.2">
      <c r="A1054" s="16"/>
      <c r="B1054" s="16"/>
      <c r="C1054" s="16"/>
    </row>
    <row r="1055" spans="1:3" x14ac:dyDescent="0.2">
      <c r="A1055" s="16"/>
      <c r="B1055" s="16"/>
      <c r="C1055" s="16"/>
    </row>
    <row r="1056" spans="1:3" x14ac:dyDescent="0.2">
      <c r="A1056" s="16"/>
      <c r="B1056" s="16"/>
      <c r="C1056" s="16"/>
    </row>
    <row r="1057" spans="1:3" x14ac:dyDescent="0.2">
      <c r="A1057" s="16"/>
      <c r="B1057" s="16"/>
      <c r="C1057" s="16"/>
    </row>
    <row r="1058" spans="1:3" x14ac:dyDescent="0.2">
      <c r="A1058" s="16"/>
      <c r="B1058" s="16"/>
      <c r="C1058" s="16"/>
    </row>
    <row r="1059" spans="1:3" x14ac:dyDescent="0.2">
      <c r="A1059" s="16"/>
      <c r="B1059" s="16"/>
      <c r="C1059" s="16"/>
    </row>
    <row r="1060" spans="1:3" x14ac:dyDescent="0.2">
      <c r="A1060" s="16"/>
      <c r="B1060" s="16"/>
      <c r="C1060" s="16"/>
    </row>
    <row r="1061" spans="1:3" x14ac:dyDescent="0.2">
      <c r="A1061" s="16"/>
      <c r="B1061" s="16"/>
      <c r="C1061" s="16"/>
    </row>
    <row r="1062" spans="1:3" x14ac:dyDescent="0.2">
      <c r="A1062" s="16"/>
      <c r="B1062" s="16"/>
      <c r="C1062" s="16"/>
    </row>
    <row r="1063" spans="1:3" x14ac:dyDescent="0.2">
      <c r="A1063" s="16"/>
      <c r="B1063" s="16"/>
      <c r="C1063" s="16"/>
    </row>
    <row r="1064" spans="1:3" x14ac:dyDescent="0.2">
      <c r="A1064" s="16"/>
      <c r="B1064" s="16"/>
      <c r="C1064" s="16"/>
    </row>
    <row r="1065" spans="1:3" x14ac:dyDescent="0.2">
      <c r="A1065" s="16"/>
      <c r="B1065" s="16"/>
      <c r="C1065" s="16"/>
    </row>
    <row r="1066" spans="1:3" x14ac:dyDescent="0.2">
      <c r="A1066" s="16"/>
      <c r="B1066" s="16"/>
      <c r="C1066" s="16"/>
    </row>
    <row r="1067" spans="1:3" x14ac:dyDescent="0.2">
      <c r="A1067" s="16"/>
      <c r="B1067" s="16"/>
      <c r="C1067" s="16"/>
    </row>
    <row r="1068" spans="1:3" x14ac:dyDescent="0.2">
      <c r="A1068" s="16"/>
      <c r="B1068" s="16"/>
      <c r="C1068" s="16"/>
    </row>
    <row r="1069" spans="1:3" x14ac:dyDescent="0.2">
      <c r="A1069" s="16"/>
      <c r="B1069" s="16"/>
      <c r="C1069" s="16"/>
    </row>
    <row r="1070" spans="1:3" x14ac:dyDescent="0.2">
      <c r="A1070" s="16"/>
      <c r="B1070" s="16"/>
      <c r="C1070" s="16"/>
    </row>
    <row r="1071" spans="1:3" x14ac:dyDescent="0.2">
      <c r="A1071" s="16"/>
      <c r="B1071" s="16"/>
      <c r="C1071" s="16"/>
    </row>
    <row r="1072" spans="1:3" x14ac:dyDescent="0.2">
      <c r="A1072" s="16"/>
      <c r="B1072" s="16"/>
      <c r="C1072" s="16"/>
    </row>
    <row r="1073" spans="1:3" x14ac:dyDescent="0.2">
      <c r="A1073" s="16"/>
      <c r="B1073" s="16"/>
      <c r="C1073" s="16"/>
    </row>
    <row r="1074" spans="1:3" x14ac:dyDescent="0.2">
      <c r="A1074" s="16"/>
      <c r="B1074" s="16"/>
      <c r="C1074" s="16"/>
    </row>
    <row r="1075" spans="1:3" x14ac:dyDescent="0.2">
      <c r="A1075" s="16"/>
      <c r="B1075" s="16"/>
      <c r="C1075" s="16"/>
    </row>
    <row r="1076" spans="1:3" x14ac:dyDescent="0.2">
      <c r="A1076" s="16"/>
      <c r="B1076" s="16"/>
      <c r="C1076" s="16"/>
    </row>
    <row r="1077" spans="1:3" x14ac:dyDescent="0.2">
      <c r="A1077" s="16"/>
      <c r="B1077" s="16"/>
      <c r="C1077" s="16"/>
    </row>
    <row r="1078" spans="1:3" x14ac:dyDescent="0.2">
      <c r="A1078" s="16"/>
      <c r="B1078" s="16"/>
      <c r="C1078" s="16"/>
    </row>
    <row r="1079" spans="1:3" x14ac:dyDescent="0.2">
      <c r="A1079" s="16"/>
      <c r="B1079" s="16"/>
      <c r="C1079" s="16"/>
    </row>
    <row r="1080" spans="1:3" x14ac:dyDescent="0.2">
      <c r="A1080" s="16"/>
      <c r="B1080" s="16"/>
      <c r="C1080" s="16"/>
    </row>
    <row r="1081" spans="1:3" x14ac:dyDescent="0.2">
      <c r="A1081" s="16"/>
      <c r="B1081" s="16"/>
      <c r="C1081" s="16"/>
    </row>
    <row r="1082" spans="1:3" x14ac:dyDescent="0.2">
      <c r="A1082" s="16"/>
      <c r="B1082" s="16"/>
      <c r="C1082" s="16"/>
    </row>
    <row r="1083" spans="1:3" x14ac:dyDescent="0.2">
      <c r="A1083" s="16"/>
      <c r="B1083" s="16"/>
      <c r="C1083" s="16"/>
    </row>
    <row r="1084" spans="1:3" x14ac:dyDescent="0.2">
      <c r="A1084" s="16"/>
      <c r="B1084" s="16"/>
      <c r="C1084" s="16"/>
    </row>
    <row r="1085" spans="1:3" x14ac:dyDescent="0.2">
      <c r="A1085" s="16"/>
      <c r="B1085" s="16"/>
      <c r="C1085" s="16"/>
    </row>
    <row r="1086" spans="1:3" x14ac:dyDescent="0.2">
      <c r="A1086" s="16"/>
      <c r="B1086" s="16"/>
      <c r="C1086" s="16"/>
    </row>
    <row r="1087" spans="1:3" x14ac:dyDescent="0.2">
      <c r="A1087" s="16"/>
      <c r="B1087" s="16"/>
      <c r="C1087" s="16"/>
    </row>
    <row r="1088" spans="1:3" x14ac:dyDescent="0.2">
      <c r="A1088" s="16"/>
      <c r="B1088" s="16"/>
      <c r="C1088" s="16"/>
    </row>
    <row r="1089" spans="1:3" x14ac:dyDescent="0.2">
      <c r="A1089" s="16"/>
      <c r="B1089" s="16"/>
      <c r="C1089" s="16"/>
    </row>
    <row r="1090" spans="1:3" x14ac:dyDescent="0.2">
      <c r="A1090" s="16"/>
      <c r="B1090" s="16"/>
      <c r="C1090" s="16"/>
    </row>
    <row r="1091" spans="1:3" x14ac:dyDescent="0.2">
      <c r="A1091" s="16"/>
      <c r="B1091" s="16"/>
      <c r="C1091" s="16"/>
    </row>
    <row r="1092" spans="1:3" x14ac:dyDescent="0.2">
      <c r="A1092" s="16"/>
      <c r="B1092" s="16"/>
      <c r="C1092" s="16"/>
    </row>
    <row r="1093" spans="1:3" x14ac:dyDescent="0.2">
      <c r="A1093" s="16"/>
      <c r="B1093" s="16"/>
      <c r="C1093" s="16"/>
    </row>
    <row r="1094" spans="1:3" x14ac:dyDescent="0.2">
      <c r="A1094" s="16"/>
      <c r="B1094" s="16"/>
      <c r="C1094" s="16"/>
    </row>
    <row r="1095" spans="1:3" x14ac:dyDescent="0.2">
      <c r="A1095" s="16"/>
      <c r="B1095" s="16"/>
      <c r="C1095" s="16"/>
    </row>
    <row r="1096" spans="1:3" x14ac:dyDescent="0.2">
      <c r="A1096" s="16"/>
      <c r="B1096" s="16"/>
      <c r="C1096" s="16"/>
    </row>
    <row r="1097" spans="1:3" x14ac:dyDescent="0.2">
      <c r="A1097" s="16"/>
      <c r="B1097" s="16"/>
      <c r="C1097" s="16"/>
    </row>
    <row r="1098" spans="1:3" x14ac:dyDescent="0.2">
      <c r="A1098" s="16"/>
      <c r="B1098" s="16"/>
      <c r="C1098" s="16"/>
    </row>
    <row r="1099" spans="1:3" x14ac:dyDescent="0.2">
      <c r="A1099" s="16"/>
      <c r="B1099" s="16"/>
      <c r="C1099" s="16"/>
    </row>
    <row r="1100" spans="1:3" x14ac:dyDescent="0.2">
      <c r="A1100" s="16"/>
      <c r="B1100" s="16"/>
      <c r="C1100" s="16"/>
    </row>
    <row r="1101" spans="1:3" x14ac:dyDescent="0.2">
      <c r="A1101" s="16"/>
      <c r="B1101" s="16"/>
      <c r="C1101" s="16"/>
    </row>
    <row r="1102" spans="1:3" x14ac:dyDescent="0.2">
      <c r="A1102" s="16"/>
      <c r="B1102" s="16"/>
      <c r="C1102" s="16"/>
    </row>
    <row r="1103" spans="1:3" x14ac:dyDescent="0.2">
      <c r="A1103" s="16"/>
      <c r="B1103" s="16"/>
      <c r="C1103" s="16"/>
    </row>
    <row r="1104" spans="1:3" x14ac:dyDescent="0.2">
      <c r="A1104" s="16"/>
      <c r="B1104" s="16"/>
      <c r="C1104" s="16"/>
    </row>
    <row r="1105" spans="1:3" x14ac:dyDescent="0.2">
      <c r="A1105" s="16"/>
      <c r="B1105" s="16"/>
      <c r="C1105" s="16"/>
    </row>
    <row r="1106" spans="1:3" x14ac:dyDescent="0.2">
      <c r="A1106" s="16"/>
      <c r="B1106" s="16"/>
      <c r="C1106" s="16"/>
    </row>
    <row r="1107" spans="1:3" x14ac:dyDescent="0.2">
      <c r="A1107" s="16"/>
      <c r="B1107" s="16"/>
      <c r="C1107" s="16"/>
    </row>
    <row r="1108" spans="1:3" x14ac:dyDescent="0.2">
      <c r="A1108" s="16"/>
      <c r="B1108" s="16"/>
      <c r="C1108" s="16"/>
    </row>
    <row r="1109" spans="1:3" x14ac:dyDescent="0.2">
      <c r="A1109" s="16"/>
      <c r="B1109" s="16"/>
      <c r="C1109" s="16"/>
    </row>
    <row r="1110" spans="1:3" x14ac:dyDescent="0.2">
      <c r="A1110" s="16"/>
      <c r="B1110" s="16"/>
      <c r="C1110" s="16"/>
    </row>
    <row r="1111" spans="1:3" x14ac:dyDescent="0.2">
      <c r="A1111" s="16"/>
      <c r="B1111" s="16"/>
      <c r="C1111" s="16"/>
    </row>
    <row r="1112" spans="1:3" x14ac:dyDescent="0.2">
      <c r="A1112" s="16"/>
      <c r="B1112" s="16"/>
      <c r="C1112" s="16"/>
    </row>
    <row r="1113" spans="1:3" x14ac:dyDescent="0.2">
      <c r="A1113" s="16"/>
      <c r="B1113" s="16"/>
      <c r="C1113" s="16"/>
    </row>
    <row r="1114" spans="1:3" x14ac:dyDescent="0.2">
      <c r="A1114" s="16"/>
      <c r="B1114" s="16"/>
      <c r="C1114" s="16"/>
    </row>
    <row r="1115" spans="1:3" x14ac:dyDescent="0.2">
      <c r="A1115" s="16"/>
      <c r="B1115" s="16"/>
      <c r="C1115" s="16"/>
    </row>
    <row r="1116" spans="1:3" x14ac:dyDescent="0.2">
      <c r="A1116" s="16"/>
      <c r="B1116" s="16"/>
      <c r="C1116" s="16"/>
    </row>
    <row r="1117" spans="1:3" x14ac:dyDescent="0.2">
      <c r="A1117" s="16"/>
      <c r="B1117" s="16"/>
      <c r="C1117" s="16"/>
    </row>
    <row r="1118" spans="1:3" x14ac:dyDescent="0.2">
      <c r="A1118" s="16"/>
      <c r="B1118" s="16"/>
      <c r="C1118" s="16"/>
    </row>
    <row r="1119" spans="1:3" x14ac:dyDescent="0.2">
      <c r="A1119" s="16"/>
      <c r="B1119" s="16"/>
      <c r="C1119" s="16"/>
    </row>
    <row r="1120" spans="1:3" x14ac:dyDescent="0.2">
      <c r="A1120" s="16"/>
      <c r="B1120" s="16"/>
      <c r="C1120" s="16"/>
    </row>
    <row r="1121" spans="1:3" x14ac:dyDescent="0.2">
      <c r="A1121" s="16"/>
      <c r="B1121" s="16"/>
      <c r="C1121" s="16"/>
    </row>
    <row r="1122" spans="1:3" x14ac:dyDescent="0.2">
      <c r="A1122" s="16"/>
      <c r="B1122" s="16"/>
      <c r="C1122" s="16"/>
    </row>
    <row r="1123" spans="1:3" x14ac:dyDescent="0.2">
      <c r="A1123" s="16"/>
      <c r="B1123" s="16"/>
      <c r="C1123" s="16"/>
    </row>
    <row r="1124" spans="1:3" x14ac:dyDescent="0.2">
      <c r="A1124" s="16"/>
      <c r="B1124" s="16"/>
      <c r="C1124" s="16"/>
    </row>
    <row r="1125" spans="1:3" x14ac:dyDescent="0.2">
      <c r="A1125" s="16"/>
      <c r="B1125" s="16"/>
      <c r="C1125" s="16"/>
    </row>
    <row r="1126" spans="1:3" x14ac:dyDescent="0.2">
      <c r="A1126" s="16"/>
      <c r="B1126" s="16"/>
      <c r="C1126" s="16"/>
    </row>
    <row r="1127" spans="1:3" x14ac:dyDescent="0.2">
      <c r="A1127" s="16"/>
      <c r="B1127" s="16"/>
      <c r="C1127" s="16"/>
    </row>
    <row r="1128" spans="1:3" x14ac:dyDescent="0.2">
      <c r="A1128" s="16"/>
      <c r="B1128" s="16"/>
      <c r="C1128" s="16"/>
    </row>
    <row r="1129" spans="1:3" x14ac:dyDescent="0.2">
      <c r="A1129" s="16"/>
      <c r="B1129" s="16"/>
      <c r="C1129" s="16"/>
    </row>
    <row r="1130" spans="1:3" x14ac:dyDescent="0.2">
      <c r="A1130" s="16"/>
      <c r="B1130" s="16"/>
      <c r="C1130" s="16"/>
    </row>
    <row r="1131" spans="1:3" x14ac:dyDescent="0.2">
      <c r="A1131" s="16"/>
      <c r="B1131" s="16"/>
      <c r="C1131" s="16"/>
    </row>
    <row r="1132" spans="1:3" x14ac:dyDescent="0.2">
      <c r="A1132" s="16"/>
      <c r="B1132" s="16"/>
      <c r="C1132" s="16"/>
    </row>
    <row r="1133" spans="1:3" x14ac:dyDescent="0.2">
      <c r="A1133" s="16"/>
      <c r="B1133" s="16"/>
      <c r="C1133" s="16"/>
    </row>
    <row r="1134" spans="1:3" x14ac:dyDescent="0.2">
      <c r="A1134" s="16"/>
      <c r="B1134" s="16"/>
      <c r="C1134" s="16"/>
    </row>
    <row r="1135" spans="1:3" x14ac:dyDescent="0.2">
      <c r="A1135" s="16"/>
      <c r="B1135" s="16"/>
      <c r="C1135" s="16"/>
    </row>
    <row r="1136" spans="1:3" x14ac:dyDescent="0.2">
      <c r="A1136" s="16"/>
      <c r="B1136" s="16"/>
      <c r="C1136" s="16"/>
    </row>
    <row r="1137" spans="1:3" x14ac:dyDescent="0.2">
      <c r="A1137" s="16"/>
      <c r="B1137" s="16"/>
      <c r="C1137" s="16"/>
    </row>
    <row r="1138" spans="1:3" x14ac:dyDescent="0.2">
      <c r="A1138" s="16"/>
      <c r="B1138" s="16"/>
      <c r="C1138" s="16"/>
    </row>
    <row r="1139" spans="1:3" x14ac:dyDescent="0.2">
      <c r="A1139" s="16"/>
      <c r="B1139" s="16"/>
      <c r="C1139" s="16"/>
    </row>
    <row r="1140" spans="1:3" x14ac:dyDescent="0.2">
      <c r="A1140" s="16"/>
      <c r="B1140" s="16"/>
      <c r="C1140" s="16"/>
    </row>
    <row r="1141" spans="1:3" x14ac:dyDescent="0.2">
      <c r="A1141" s="16"/>
      <c r="B1141" s="16"/>
      <c r="C1141" s="16"/>
    </row>
    <row r="1142" spans="1:3" x14ac:dyDescent="0.2">
      <c r="A1142" s="16"/>
      <c r="B1142" s="16"/>
      <c r="C1142" s="16"/>
    </row>
    <row r="1143" spans="1:3" x14ac:dyDescent="0.2">
      <c r="A1143" s="16"/>
      <c r="B1143" s="16"/>
      <c r="C1143" s="16"/>
    </row>
    <row r="1144" spans="1:3" x14ac:dyDescent="0.2">
      <c r="A1144" s="16"/>
      <c r="B1144" s="16"/>
      <c r="C1144" s="16"/>
    </row>
    <row r="1145" spans="1:3" x14ac:dyDescent="0.2">
      <c r="A1145" s="16"/>
      <c r="B1145" s="16"/>
      <c r="C1145" s="16"/>
    </row>
    <row r="1146" spans="1:3" x14ac:dyDescent="0.2">
      <c r="A1146" s="16"/>
      <c r="B1146" s="16"/>
      <c r="C1146" s="16"/>
    </row>
    <row r="1147" spans="1:3" x14ac:dyDescent="0.2">
      <c r="A1147" s="16"/>
      <c r="B1147" s="16"/>
      <c r="C1147" s="16"/>
    </row>
    <row r="1148" spans="1:3" x14ac:dyDescent="0.2">
      <c r="A1148" s="16"/>
      <c r="B1148" s="16"/>
      <c r="C1148" s="16"/>
    </row>
    <row r="1149" spans="1:3" x14ac:dyDescent="0.2">
      <c r="A1149" s="16"/>
      <c r="B1149" s="16"/>
      <c r="C1149" s="16"/>
    </row>
    <row r="1150" spans="1:3" x14ac:dyDescent="0.2">
      <c r="A1150" s="16"/>
      <c r="B1150" s="16"/>
      <c r="C1150" s="16"/>
    </row>
    <row r="1151" spans="1:3" x14ac:dyDescent="0.2">
      <c r="A1151" s="16"/>
      <c r="B1151" s="16"/>
      <c r="C1151" s="16"/>
    </row>
    <row r="1152" spans="1:3" x14ac:dyDescent="0.2">
      <c r="A1152" s="16"/>
      <c r="B1152" s="16"/>
      <c r="C1152" s="16"/>
    </row>
    <row r="1153" spans="1:3" x14ac:dyDescent="0.2">
      <c r="A1153" s="16"/>
      <c r="B1153" s="16"/>
      <c r="C1153" s="16"/>
    </row>
    <row r="1154" spans="1:3" x14ac:dyDescent="0.2">
      <c r="A1154" s="16"/>
      <c r="B1154" s="16"/>
      <c r="C1154" s="16"/>
    </row>
    <row r="1155" spans="1:3" x14ac:dyDescent="0.2">
      <c r="A1155" s="16"/>
      <c r="B1155" s="16"/>
      <c r="C1155" s="16"/>
    </row>
    <row r="1156" spans="1:3" x14ac:dyDescent="0.2">
      <c r="A1156" s="16"/>
      <c r="B1156" s="16"/>
      <c r="C1156" s="16"/>
    </row>
    <row r="1157" spans="1:3" x14ac:dyDescent="0.2">
      <c r="A1157" s="16"/>
      <c r="B1157" s="16"/>
      <c r="C1157" s="16"/>
    </row>
    <row r="1158" spans="1:3" x14ac:dyDescent="0.2">
      <c r="A1158" s="16"/>
      <c r="B1158" s="16"/>
      <c r="C1158" s="16"/>
    </row>
    <row r="1159" spans="1:3" x14ac:dyDescent="0.2">
      <c r="A1159" s="16"/>
      <c r="B1159" s="16"/>
      <c r="C1159" s="16"/>
    </row>
    <row r="1160" spans="1:3" x14ac:dyDescent="0.2">
      <c r="A1160" s="16"/>
      <c r="B1160" s="16"/>
      <c r="C1160" s="16"/>
    </row>
    <row r="1161" spans="1:3" x14ac:dyDescent="0.2">
      <c r="A1161" s="16"/>
      <c r="B1161" s="16"/>
      <c r="C1161" s="16"/>
    </row>
    <row r="1162" spans="1:3" x14ac:dyDescent="0.2">
      <c r="A1162" s="16"/>
      <c r="B1162" s="16"/>
      <c r="C1162" s="16"/>
    </row>
    <row r="1163" spans="1:3" x14ac:dyDescent="0.2">
      <c r="A1163" s="16"/>
      <c r="B1163" s="16"/>
      <c r="C1163" s="16"/>
    </row>
    <row r="1164" spans="1:3" x14ac:dyDescent="0.2">
      <c r="A1164" s="16"/>
      <c r="B1164" s="16"/>
      <c r="C1164" s="16"/>
    </row>
    <row r="1165" spans="1:3" x14ac:dyDescent="0.2">
      <c r="A1165" s="16"/>
      <c r="B1165" s="16"/>
      <c r="C1165" s="16"/>
    </row>
    <row r="1166" spans="1:3" x14ac:dyDescent="0.2">
      <c r="A1166" s="16"/>
      <c r="B1166" s="16"/>
      <c r="C1166" s="16"/>
    </row>
    <row r="1167" spans="1:3" x14ac:dyDescent="0.2">
      <c r="A1167" s="16"/>
      <c r="B1167" s="16"/>
      <c r="C1167" s="16"/>
    </row>
    <row r="1168" spans="1:3" x14ac:dyDescent="0.2">
      <c r="A1168" s="16"/>
      <c r="B1168" s="16"/>
      <c r="C1168" s="16"/>
    </row>
    <row r="1169" spans="1:3" x14ac:dyDescent="0.2">
      <c r="A1169" s="16"/>
      <c r="B1169" s="16"/>
      <c r="C1169" s="16"/>
    </row>
    <row r="1170" spans="1:3" x14ac:dyDescent="0.2">
      <c r="A1170" s="16"/>
      <c r="B1170" s="16"/>
      <c r="C1170" s="16"/>
    </row>
    <row r="1171" spans="1:3" x14ac:dyDescent="0.2">
      <c r="A1171" s="16"/>
      <c r="B1171" s="16"/>
      <c r="C1171" s="16"/>
    </row>
    <row r="1172" spans="1:3" x14ac:dyDescent="0.2">
      <c r="A1172" s="16"/>
      <c r="B1172" s="16"/>
      <c r="C1172" s="16"/>
    </row>
    <row r="1173" spans="1:3" x14ac:dyDescent="0.2">
      <c r="A1173" s="16"/>
      <c r="B1173" s="16"/>
      <c r="C1173" s="16"/>
    </row>
    <row r="1174" spans="1:3" x14ac:dyDescent="0.2">
      <c r="A1174" s="16"/>
      <c r="B1174" s="16"/>
      <c r="C1174" s="16"/>
    </row>
    <row r="1175" spans="1:3" x14ac:dyDescent="0.2">
      <c r="A1175" s="16"/>
      <c r="B1175" s="16"/>
      <c r="C1175" s="16"/>
    </row>
    <row r="1176" spans="1:3" x14ac:dyDescent="0.2">
      <c r="A1176" s="16"/>
      <c r="B1176" s="16"/>
      <c r="C1176" s="16"/>
    </row>
    <row r="1177" spans="1:3" x14ac:dyDescent="0.2">
      <c r="A1177" s="16"/>
      <c r="B1177" s="16"/>
      <c r="C1177" s="16"/>
    </row>
    <row r="1178" spans="1:3" x14ac:dyDescent="0.2">
      <c r="A1178" s="16"/>
      <c r="B1178" s="16"/>
      <c r="C1178" s="16"/>
    </row>
    <row r="1179" spans="1:3" x14ac:dyDescent="0.2">
      <c r="A1179" s="16"/>
      <c r="B1179" s="16"/>
      <c r="C1179" s="16"/>
    </row>
    <row r="1180" spans="1:3" x14ac:dyDescent="0.2">
      <c r="A1180" s="16"/>
      <c r="B1180" s="16"/>
      <c r="C1180" s="16"/>
    </row>
    <row r="1181" spans="1:3" x14ac:dyDescent="0.2">
      <c r="A1181" s="16"/>
      <c r="B1181" s="16"/>
      <c r="C1181" s="16"/>
    </row>
    <row r="1182" spans="1:3" x14ac:dyDescent="0.2">
      <c r="A1182" s="16"/>
      <c r="B1182" s="16"/>
      <c r="C1182" s="16"/>
    </row>
    <row r="1183" spans="1:3" x14ac:dyDescent="0.2">
      <c r="A1183" s="16"/>
      <c r="B1183" s="16"/>
      <c r="C1183" s="16"/>
    </row>
    <row r="1184" spans="1:3" x14ac:dyDescent="0.2">
      <c r="A1184" s="16"/>
      <c r="B1184" s="16"/>
      <c r="C1184" s="16"/>
    </row>
    <row r="1185" spans="1:3" x14ac:dyDescent="0.2">
      <c r="A1185" s="16"/>
      <c r="B1185" s="16"/>
      <c r="C1185" s="16"/>
    </row>
    <row r="1186" spans="1:3" x14ac:dyDescent="0.2">
      <c r="A1186" s="16"/>
      <c r="B1186" s="16"/>
      <c r="C1186" s="16"/>
    </row>
    <row r="1187" spans="1:3" x14ac:dyDescent="0.2">
      <c r="A1187" s="16"/>
      <c r="B1187" s="16"/>
      <c r="C1187" s="16"/>
    </row>
    <row r="1188" spans="1:3" x14ac:dyDescent="0.2">
      <c r="A1188" s="16"/>
      <c r="B1188" s="16"/>
      <c r="C1188" s="16"/>
    </row>
    <row r="1189" spans="1:3" x14ac:dyDescent="0.2">
      <c r="A1189" s="16"/>
      <c r="B1189" s="16"/>
      <c r="C1189" s="16"/>
    </row>
    <row r="1190" spans="1:3" x14ac:dyDescent="0.2">
      <c r="A1190" s="16"/>
      <c r="B1190" s="16"/>
      <c r="C1190" s="16"/>
    </row>
    <row r="1191" spans="1:3" x14ac:dyDescent="0.2">
      <c r="A1191" s="16"/>
      <c r="B1191" s="16"/>
      <c r="C1191" s="16"/>
    </row>
    <row r="1192" spans="1:3" x14ac:dyDescent="0.2">
      <c r="A1192" s="16"/>
      <c r="B1192" s="16"/>
      <c r="C1192" s="16"/>
    </row>
    <row r="1193" spans="1:3" x14ac:dyDescent="0.2">
      <c r="A1193" s="16"/>
      <c r="B1193" s="16"/>
      <c r="C1193" s="16"/>
    </row>
    <row r="1194" spans="1:3" x14ac:dyDescent="0.2">
      <c r="A1194" s="16"/>
      <c r="B1194" s="16"/>
      <c r="C1194" s="16"/>
    </row>
    <row r="1195" spans="1:3" x14ac:dyDescent="0.2">
      <c r="A1195" s="16"/>
      <c r="B1195" s="16"/>
      <c r="C1195" s="16"/>
    </row>
    <row r="1196" spans="1:3" x14ac:dyDescent="0.2">
      <c r="A1196" s="16"/>
      <c r="B1196" s="16"/>
      <c r="C1196" s="16"/>
    </row>
    <row r="1197" spans="1:3" x14ac:dyDescent="0.2">
      <c r="A1197" s="16"/>
      <c r="B1197" s="16"/>
      <c r="C1197" s="16"/>
    </row>
    <row r="1198" spans="1:3" x14ac:dyDescent="0.2">
      <c r="A1198" s="16"/>
      <c r="B1198" s="16"/>
      <c r="C1198" s="16"/>
    </row>
    <row r="1199" spans="1:3" x14ac:dyDescent="0.2">
      <c r="A1199" s="16"/>
      <c r="B1199" s="16"/>
      <c r="C1199" s="16"/>
    </row>
    <row r="1200" spans="1:3" x14ac:dyDescent="0.2">
      <c r="A1200" s="16"/>
      <c r="B1200" s="16"/>
      <c r="C1200" s="16"/>
    </row>
    <row r="1201" spans="1:3" x14ac:dyDescent="0.2">
      <c r="A1201" s="16"/>
      <c r="B1201" s="16"/>
      <c r="C1201" s="16"/>
    </row>
    <row r="1202" spans="1:3" x14ac:dyDescent="0.2">
      <c r="A1202" s="16"/>
      <c r="B1202" s="16"/>
      <c r="C1202" s="16"/>
    </row>
    <row r="1203" spans="1:3" x14ac:dyDescent="0.2">
      <c r="A1203" s="16"/>
      <c r="B1203" s="16"/>
      <c r="C1203" s="16"/>
    </row>
    <row r="1204" spans="1:3" x14ac:dyDescent="0.2">
      <c r="A1204" s="16"/>
      <c r="B1204" s="16"/>
      <c r="C1204" s="16"/>
    </row>
    <row r="1205" spans="1:3" x14ac:dyDescent="0.2">
      <c r="A1205" s="16"/>
      <c r="B1205" s="16"/>
      <c r="C1205" s="16"/>
    </row>
    <row r="1206" spans="1:3" x14ac:dyDescent="0.2">
      <c r="A1206" s="16"/>
      <c r="B1206" s="16"/>
      <c r="C1206" s="16"/>
    </row>
    <row r="1207" spans="1:3" x14ac:dyDescent="0.2">
      <c r="A1207" s="16"/>
      <c r="B1207" s="16"/>
      <c r="C1207" s="16"/>
    </row>
    <row r="1208" spans="1:3" x14ac:dyDescent="0.2">
      <c r="A1208" s="16"/>
      <c r="B1208" s="16"/>
      <c r="C1208" s="16"/>
    </row>
    <row r="1209" spans="1:3" x14ac:dyDescent="0.2">
      <c r="A1209" s="16"/>
      <c r="B1209" s="16"/>
      <c r="C1209" s="16"/>
    </row>
    <row r="1210" spans="1:3" x14ac:dyDescent="0.2">
      <c r="A1210" s="16"/>
      <c r="B1210" s="16"/>
      <c r="C1210" s="16"/>
    </row>
    <row r="1211" spans="1:3" x14ac:dyDescent="0.2">
      <c r="A1211" s="16"/>
      <c r="B1211" s="16"/>
      <c r="C1211" s="16"/>
    </row>
    <row r="1212" spans="1:3" x14ac:dyDescent="0.2">
      <c r="A1212" s="16"/>
      <c r="B1212" s="16"/>
      <c r="C1212" s="16"/>
    </row>
    <row r="1213" spans="1:3" x14ac:dyDescent="0.2">
      <c r="A1213" s="16"/>
      <c r="B1213" s="16"/>
      <c r="C1213" s="16"/>
    </row>
    <row r="1214" spans="1:3" x14ac:dyDescent="0.2">
      <c r="A1214" s="16"/>
      <c r="B1214" s="16"/>
      <c r="C1214" s="16"/>
    </row>
    <row r="1215" spans="1:3" x14ac:dyDescent="0.2">
      <c r="A1215" s="16"/>
      <c r="B1215" s="16"/>
      <c r="C1215" s="16"/>
    </row>
    <row r="1216" spans="1:3" x14ac:dyDescent="0.2">
      <c r="A1216" s="16"/>
      <c r="B1216" s="16"/>
      <c r="C1216" s="16"/>
    </row>
    <row r="1217" spans="1:3" x14ac:dyDescent="0.2">
      <c r="A1217" s="16"/>
      <c r="B1217" s="16"/>
      <c r="C1217" s="16"/>
    </row>
    <row r="1218" spans="1:3" x14ac:dyDescent="0.2">
      <c r="A1218" s="16"/>
      <c r="B1218" s="16"/>
      <c r="C1218" s="16"/>
    </row>
    <row r="1219" spans="1:3" x14ac:dyDescent="0.2">
      <c r="A1219" s="16"/>
      <c r="B1219" s="16"/>
      <c r="C1219" s="16"/>
    </row>
    <row r="1220" spans="1:3" x14ac:dyDescent="0.2">
      <c r="A1220" s="16"/>
      <c r="B1220" s="16"/>
      <c r="C1220" s="16"/>
    </row>
    <row r="1221" spans="1:3" x14ac:dyDescent="0.2">
      <c r="A1221" s="16"/>
      <c r="B1221" s="16"/>
      <c r="C1221" s="16"/>
    </row>
    <row r="1222" spans="1:3" x14ac:dyDescent="0.2">
      <c r="A1222" s="16"/>
      <c r="B1222" s="16"/>
      <c r="C1222" s="16"/>
    </row>
    <row r="1223" spans="1:3" x14ac:dyDescent="0.2">
      <c r="A1223" s="16"/>
      <c r="B1223" s="16"/>
      <c r="C1223" s="16"/>
    </row>
    <row r="1224" spans="1:3" x14ac:dyDescent="0.2">
      <c r="A1224" s="16"/>
      <c r="B1224" s="16"/>
      <c r="C1224" s="16"/>
    </row>
    <row r="1225" spans="1:3" x14ac:dyDescent="0.2">
      <c r="A1225" s="16"/>
      <c r="B1225" s="16"/>
      <c r="C1225" s="16"/>
    </row>
    <row r="1226" spans="1:3" x14ac:dyDescent="0.2">
      <c r="A1226" s="16"/>
      <c r="B1226" s="16"/>
      <c r="C1226" s="16"/>
    </row>
    <row r="1227" spans="1:3" x14ac:dyDescent="0.2">
      <c r="A1227" s="16"/>
      <c r="B1227" s="16"/>
      <c r="C1227" s="16"/>
    </row>
    <row r="1228" spans="1:3" x14ac:dyDescent="0.2">
      <c r="A1228" s="16"/>
      <c r="B1228" s="16"/>
      <c r="C1228" s="16"/>
    </row>
    <row r="1229" spans="1:3" x14ac:dyDescent="0.2">
      <c r="A1229" s="16"/>
      <c r="B1229" s="16"/>
      <c r="C1229" s="16"/>
    </row>
    <row r="1230" spans="1:3" x14ac:dyDescent="0.2">
      <c r="A1230" s="16"/>
      <c r="B1230" s="16"/>
      <c r="C1230" s="16"/>
    </row>
    <row r="1231" spans="1:3" x14ac:dyDescent="0.2">
      <c r="A1231" s="16"/>
      <c r="B1231" s="16"/>
      <c r="C1231" s="16"/>
    </row>
    <row r="1232" spans="1:3" x14ac:dyDescent="0.2">
      <c r="A1232" s="16"/>
      <c r="B1232" s="16"/>
      <c r="C1232" s="16"/>
    </row>
    <row r="1233" spans="1:3" x14ac:dyDescent="0.2">
      <c r="A1233" s="16"/>
      <c r="B1233" s="16"/>
      <c r="C1233" s="16"/>
    </row>
    <row r="1234" spans="1:3" x14ac:dyDescent="0.2">
      <c r="A1234" s="16"/>
      <c r="B1234" s="16"/>
      <c r="C1234" s="16"/>
    </row>
    <row r="1235" spans="1:3" x14ac:dyDescent="0.2">
      <c r="A1235" s="16"/>
      <c r="B1235" s="16"/>
      <c r="C1235" s="16"/>
    </row>
    <row r="1236" spans="1:3" x14ac:dyDescent="0.2">
      <c r="A1236" s="16"/>
      <c r="B1236" s="16"/>
      <c r="C1236" s="16"/>
    </row>
    <row r="1237" spans="1:3" x14ac:dyDescent="0.2">
      <c r="A1237" s="16"/>
      <c r="B1237" s="16"/>
      <c r="C1237" s="16"/>
    </row>
    <row r="1238" spans="1:3" x14ac:dyDescent="0.2">
      <c r="A1238" s="16"/>
      <c r="B1238" s="16"/>
      <c r="C1238" s="16"/>
    </row>
    <row r="1239" spans="1:3" x14ac:dyDescent="0.2">
      <c r="A1239" s="16"/>
      <c r="B1239" s="16"/>
      <c r="C1239" s="16"/>
    </row>
    <row r="1240" spans="1:3" x14ac:dyDescent="0.2">
      <c r="A1240" s="16"/>
      <c r="B1240" s="16"/>
      <c r="C1240" s="16"/>
    </row>
    <row r="1241" spans="1:3" x14ac:dyDescent="0.2">
      <c r="A1241" s="16"/>
      <c r="B1241" s="16"/>
      <c r="C1241" s="16"/>
    </row>
    <row r="1242" spans="1:3" x14ac:dyDescent="0.2">
      <c r="A1242" s="16"/>
      <c r="B1242" s="16"/>
      <c r="C1242" s="16"/>
    </row>
    <row r="1243" spans="1:3" x14ac:dyDescent="0.2">
      <c r="A1243" s="16"/>
      <c r="B1243" s="16"/>
      <c r="C1243" s="16"/>
    </row>
    <row r="1244" spans="1:3" x14ac:dyDescent="0.2">
      <c r="A1244" s="16"/>
      <c r="B1244" s="16"/>
      <c r="C1244" s="16"/>
    </row>
    <row r="1245" spans="1:3" x14ac:dyDescent="0.2">
      <c r="A1245" s="16"/>
      <c r="B1245" s="16"/>
      <c r="C1245" s="16"/>
    </row>
    <row r="1246" spans="1:3" x14ac:dyDescent="0.2">
      <c r="A1246" s="16"/>
      <c r="B1246" s="16"/>
      <c r="C1246" s="16"/>
    </row>
    <row r="1247" spans="1:3" x14ac:dyDescent="0.2">
      <c r="A1247" s="16"/>
      <c r="B1247" s="16"/>
      <c r="C1247" s="16"/>
    </row>
    <row r="1248" spans="1:3" x14ac:dyDescent="0.2">
      <c r="A1248" s="16"/>
      <c r="B1248" s="16"/>
      <c r="C1248" s="16"/>
    </row>
    <row r="1249" spans="1:3" x14ac:dyDescent="0.2">
      <c r="A1249" s="16"/>
      <c r="B1249" s="16"/>
      <c r="C1249" s="16"/>
    </row>
    <row r="1250" spans="1:3" x14ac:dyDescent="0.2">
      <c r="A1250" s="16"/>
      <c r="B1250" s="16"/>
      <c r="C1250" s="16"/>
    </row>
    <row r="1251" spans="1:3" x14ac:dyDescent="0.2">
      <c r="A1251" s="16"/>
      <c r="B1251" s="16"/>
      <c r="C1251" s="16"/>
    </row>
    <row r="1252" spans="1:3" x14ac:dyDescent="0.2">
      <c r="A1252" s="16"/>
      <c r="B1252" s="16"/>
      <c r="C1252" s="16"/>
    </row>
    <row r="1253" spans="1:3" x14ac:dyDescent="0.2">
      <c r="A1253" s="16"/>
      <c r="B1253" s="16"/>
      <c r="C1253" s="16"/>
    </row>
    <row r="1254" spans="1:3" x14ac:dyDescent="0.2">
      <c r="A1254" s="16"/>
      <c r="B1254" s="16"/>
      <c r="C1254" s="16"/>
    </row>
    <row r="1255" spans="1:3" x14ac:dyDescent="0.2">
      <c r="A1255" s="16"/>
      <c r="B1255" s="16"/>
      <c r="C1255" s="16"/>
    </row>
    <row r="1256" spans="1:3" x14ac:dyDescent="0.2">
      <c r="A1256" s="16"/>
      <c r="B1256" s="16"/>
      <c r="C1256" s="16"/>
    </row>
    <row r="1257" spans="1:3" x14ac:dyDescent="0.2">
      <c r="A1257" s="16"/>
      <c r="B1257" s="16"/>
      <c r="C1257" s="16"/>
    </row>
    <row r="1258" spans="1:3" x14ac:dyDescent="0.2">
      <c r="A1258" s="16"/>
      <c r="B1258" s="16"/>
      <c r="C1258" s="16"/>
    </row>
    <row r="1259" spans="1:3" x14ac:dyDescent="0.2">
      <c r="A1259" s="16"/>
      <c r="B1259" s="16"/>
      <c r="C1259" s="16"/>
    </row>
    <row r="1260" spans="1:3" x14ac:dyDescent="0.2">
      <c r="A1260" s="16"/>
      <c r="B1260" s="16"/>
      <c r="C1260" s="16"/>
    </row>
    <row r="1261" spans="1:3" x14ac:dyDescent="0.2">
      <c r="A1261" s="16"/>
      <c r="B1261" s="16"/>
      <c r="C1261" s="16"/>
    </row>
    <row r="1262" spans="1:3" x14ac:dyDescent="0.2">
      <c r="A1262" s="16"/>
      <c r="B1262" s="16"/>
      <c r="C1262" s="16"/>
    </row>
    <row r="1263" spans="1:3" x14ac:dyDescent="0.2">
      <c r="A1263" s="16"/>
      <c r="B1263" s="16"/>
      <c r="C1263" s="16"/>
    </row>
    <row r="1264" spans="1:3" x14ac:dyDescent="0.2">
      <c r="A1264" s="16"/>
      <c r="B1264" s="16"/>
      <c r="C1264" s="16"/>
    </row>
    <row r="1265" spans="1:3" x14ac:dyDescent="0.2">
      <c r="A1265" s="16"/>
      <c r="B1265" s="16"/>
      <c r="C1265" s="16"/>
    </row>
    <row r="1266" spans="1:3" x14ac:dyDescent="0.2">
      <c r="A1266" s="16"/>
      <c r="B1266" s="16"/>
      <c r="C1266" s="16"/>
    </row>
    <row r="1267" spans="1:3" x14ac:dyDescent="0.2">
      <c r="A1267" s="16"/>
      <c r="B1267" s="16"/>
      <c r="C1267" s="16"/>
    </row>
    <row r="1268" spans="1:3" x14ac:dyDescent="0.2">
      <c r="A1268" s="16"/>
      <c r="B1268" s="16"/>
      <c r="C1268" s="16"/>
    </row>
    <row r="1269" spans="1:3" x14ac:dyDescent="0.2">
      <c r="A1269" s="16"/>
      <c r="B1269" s="16"/>
      <c r="C1269" s="16"/>
    </row>
    <row r="1270" spans="1:3" x14ac:dyDescent="0.2">
      <c r="A1270" s="16"/>
      <c r="B1270" s="16"/>
      <c r="C1270" s="16"/>
    </row>
    <row r="1271" spans="1:3" x14ac:dyDescent="0.2">
      <c r="A1271" s="16"/>
      <c r="B1271" s="16"/>
      <c r="C1271" s="16"/>
    </row>
    <row r="1272" spans="1:3" x14ac:dyDescent="0.2">
      <c r="A1272" s="16"/>
      <c r="B1272" s="16"/>
      <c r="C1272" s="16"/>
    </row>
    <row r="1273" spans="1:3" x14ac:dyDescent="0.2">
      <c r="A1273" s="16"/>
      <c r="B1273" s="16"/>
      <c r="C1273" s="16"/>
    </row>
    <row r="1274" spans="1:3" x14ac:dyDescent="0.2">
      <c r="A1274" s="16"/>
      <c r="B1274" s="16"/>
      <c r="C1274" s="16"/>
    </row>
    <row r="1275" spans="1:3" x14ac:dyDescent="0.2">
      <c r="A1275" s="16"/>
      <c r="B1275" s="16"/>
      <c r="C1275" s="16"/>
    </row>
    <row r="1276" spans="1:3" x14ac:dyDescent="0.2">
      <c r="A1276" s="16"/>
      <c r="B1276" s="16"/>
      <c r="C1276" s="16"/>
    </row>
    <row r="1277" spans="1:3" x14ac:dyDescent="0.2">
      <c r="A1277" s="16"/>
      <c r="B1277" s="16"/>
      <c r="C1277" s="16"/>
    </row>
    <row r="1278" spans="1:3" x14ac:dyDescent="0.2">
      <c r="A1278" s="16"/>
      <c r="B1278" s="16"/>
      <c r="C1278" s="16"/>
    </row>
    <row r="1279" spans="1:3" x14ac:dyDescent="0.2">
      <c r="A1279" s="16"/>
      <c r="B1279" s="16"/>
      <c r="C1279" s="16"/>
    </row>
    <row r="1280" spans="1:3" x14ac:dyDescent="0.2">
      <c r="A1280" s="16"/>
      <c r="B1280" s="16"/>
      <c r="C1280" s="16"/>
    </row>
    <row r="1281" spans="1:3" x14ac:dyDescent="0.2">
      <c r="A1281" s="16"/>
      <c r="B1281" s="16"/>
      <c r="C1281" s="16"/>
    </row>
    <row r="1282" spans="1:3" x14ac:dyDescent="0.2">
      <c r="A1282" s="16"/>
      <c r="B1282" s="16"/>
      <c r="C1282" s="16"/>
    </row>
    <row r="1283" spans="1:3" x14ac:dyDescent="0.2">
      <c r="A1283" s="16"/>
      <c r="B1283" s="16"/>
      <c r="C1283" s="16"/>
    </row>
    <row r="1284" spans="1:3" x14ac:dyDescent="0.2">
      <c r="A1284" s="16"/>
      <c r="B1284" s="16"/>
      <c r="C1284" s="16"/>
    </row>
    <row r="1285" spans="1:3" x14ac:dyDescent="0.2">
      <c r="A1285" s="16"/>
      <c r="B1285" s="16"/>
      <c r="C1285" s="16"/>
    </row>
    <row r="1286" spans="1:3" x14ac:dyDescent="0.2">
      <c r="A1286" s="16"/>
      <c r="B1286" s="16"/>
      <c r="C1286" s="16"/>
    </row>
    <row r="1287" spans="1:3" x14ac:dyDescent="0.2">
      <c r="A1287" s="16"/>
      <c r="B1287" s="16"/>
      <c r="C1287" s="16"/>
    </row>
    <row r="1288" spans="1:3" x14ac:dyDescent="0.2">
      <c r="A1288" s="16"/>
      <c r="B1288" s="16"/>
      <c r="C1288" s="16"/>
    </row>
    <row r="1289" spans="1:3" x14ac:dyDescent="0.2">
      <c r="A1289" s="16"/>
      <c r="B1289" s="16"/>
      <c r="C1289" s="16"/>
    </row>
    <row r="1290" spans="1:3" x14ac:dyDescent="0.2">
      <c r="A1290" s="16"/>
      <c r="B1290" s="16"/>
      <c r="C1290" s="16"/>
    </row>
    <row r="1291" spans="1:3" x14ac:dyDescent="0.2">
      <c r="A1291" s="16"/>
      <c r="B1291" s="16"/>
      <c r="C1291" s="16"/>
    </row>
    <row r="1292" spans="1:3" x14ac:dyDescent="0.2">
      <c r="A1292" s="16"/>
      <c r="B1292" s="16"/>
      <c r="C1292" s="16"/>
    </row>
    <row r="1293" spans="1:3" x14ac:dyDescent="0.2">
      <c r="A1293" s="16"/>
      <c r="B1293" s="16"/>
      <c r="C1293" s="16"/>
    </row>
    <row r="1294" spans="1:3" x14ac:dyDescent="0.2">
      <c r="A1294" s="16"/>
      <c r="B1294" s="16"/>
      <c r="C1294" s="16"/>
    </row>
    <row r="1295" spans="1:3" x14ac:dyDescent="0.2">
      <c r="A1295" s="16"/>
      <c r="B1295" s="16"/>
      <c r="C1295" s="16"/>
    </row>
    <row r="1296" spans="1:3" x14ac:dyDescent="0.2">
      <c r="A1296" s="16"/>
      <c r="B1296" s="16"/>
      <c r="C1296" s="16"/>
    </row>
    <row r="1297" spans="1:3" x14ac:dyDescent="0.2">
      <c r="A1297" s="16"/>
      <c r="B1297" s="16"/>
      <c r="C1297" s="16"/>
    </row>
    <row r="1298" spans="1:3" x14ac:dyDescent="0.2">
      <c r="A1298" s="16"/>
      <c r="B1298" s="16"/>
      <c r="C1298" s="16"/>
    </row>
    <row r="1299" spans="1:3" x14ac:dyDescent="0.2">
      <c r="A1299" s="16"/>
      <c r="B1299" s="16"/>
      <c r="C1299" s="16"/>
    </row>
    <row r="1300" spans="1:3" x14ac:dyDescent="0.2">
      <c r="A1300" s="16"/>
      <c r="B1300" s="16"/>
      <c r="C1300" s="16"/>
    </row>
    <row r="1301" spans="1:3" x14ac:dyDescent="0.2">
      <c r="A1301" s="16"/>
      <c r="B1301" s="16"/>
      <c r="C1301" s="16"/>
    </row>
    <row r="1302" spans="1:3" x14ac:dyDescent="0.2">
      <c r="A1302" s="16"/>
      <c r="B1302" s="16"/>
      <c r="C1302" s="16"/>
    </row>
    <row r="1303" spans="1:3" x14ac:dyDescent="0.2">
      <c r="A1303" s="16"/>
      <c r="B1303" s="16"/>
      <c r="C1303" s="16"/>
    </row>
    <row r="1304" spans="1:3" x14ac:dyDescent="0.2">
      <c r="A1304" s="16"/>
      <c r="B1304" s="16"/>
      <c r="C1304" s="16"/>
    </row>
    <row r="1305" spans="1:3" x14ac:dyDescent="0.2">
      <c r="A1305" s="16"/>
      <c r="B1305" s="16"/>
      <c r="C1305" s="16"/>
    </row>
    <row r="1306" spans="1:3" x14ac:dyDescent="0.2">
      <c r="A1306" s="16"/>
      <c r="B1306" s="16"/>
      <c r="C1306" s="16"/>
    </row>
    <row r="1307" spans="1:3" x14ac:dyDescent="0.2">
      <c r="A1307" s="16"/>
      <c r="B1307" s="16"/>
      <c r="C1307" s="16"/>
    </row>
    <row r="1308" spans="1:3" x14ac:dyDescent="0.2">
      <c r="A1308" s="16"/>
      <c r="B1308" s="16"/>
      <c r="C1308" s="16"/>
    </row>
    <row r="1309" spans="1:3" x14ac:dyDescent="0.2">
      <c r="A1309" s="16"/>
      <c r="B1309" s="16"/>
      <c r="C1309" s="16"/>
    </row>
    <row r="1310" spans="1:3" x14ac:dyDescent="0.2">
      <c r="A1310" s="16"/>
      <c r="B1310" s="16"/>
      <c r="C1310" s="16"/>
    </row>
    <row r="1311" spans="1:3" x14ac:dyDescent="0.2">
      <c r="A1311" s="16"/>
      <c r="B1311" s="16"/>
      <c r="C1311" s="16"/>
    </row>
    <row r="1312" spans="1:3" x14ac:dyDescent="0.2">
      <c r="A1312" s="16"/>
      <c r="B1312" s="16"/>
      <c r="C1312" s="16"/>
    </row>
    <row r="1313" spans="1:3" x14ac:dyDescent="0.2">
      <c r="A1313" s="16"/>
      <c r="B1313" s="16"/>
      <c r="C1313" s="16"/>
    </row>
    <row r="1314" spans="1:3" x14ac:dyDescent="0.2">
      <c r="A1314" s="16"/>
      <c r="B1314" s="16"/>
      <c r="C1314" s="16"/>
    </row>
    <row r="1315" spans="1:3" x14ac:dyDescent="0.2">
      <c r="A1315" s="16"/>
      <c r="B1315" s="16"/>
      <c r="C1315" s="16"/>
    </row>
    <row r="1316" spans="1:3" x14ac:dyDescent="0.2">
      <c r="A1316" s="16"/>
      <c r="B1316" s="16"/>
      <c r="C1316" s="16"/>
    </row>
    <row r="1317" spans="1:3" x14ac:dyDescent="0.2">
      <c r="A1317" s="16"/>
      <c r="B1317" s="16"/>
      <c r="C1317" s="16"/>
    </row>
    <row r="1318" spans="1:3" x14ac:dyDescent="0.2">
      <c r="A1318" s="16"/>
      <c r="B1318" s="16"/>
      <c r="C1318" s="16"/>
    </row>
    <row r="1319" spans="1:3" x14ac:dyDescent="0.2">
      <c r="A1319" s="16"/>
      <c r="B1319" s="16"/>
      <c r="C1319" s="16"/>
    </row>
    <row r="1320" spans="1:3" x14ac:dyDescent="0.2">
      <c r="A1320" s="16"/>
      <c r="B1320" s="16"/>
      <c r="C1320" s="16"/>
    </row>
    <row r="1321" spans="1:3" x14ac:dyDescent="0.2">
      <c r="A1321" s="16"/>
      <c r="B1321" s="16"/>
      <c r="C1321" s="16"/>
    </row>
    <row r="1322" spans="1:3" x14ac:dyDescent="0.2">
      <c r="A1322" s="16"/>
      <c r="B1322" s="16"/>
      <c r="C1322" s="16"/>
    </row>
    <row r="1323" spans="1:3" x14ac:dyDescent="0.2">
      <c r="A1323" s="16"/>
      <c r="B1323" s="16"/>
      <c r="C1323" s="16"/>
    </row>
    <row r="1324" spans="1:3" x14ac:dyDescent="0.2">
      <c r="A1324" s="16"/>
      <c r="B1324" s="16"/>
      <c r="C1324" s="16"/>
    </row>
    <row r="1325" spans="1:3" x14ac:dyDescent="0.2">
      <c r="A1325" s="16"/>
      <c r="B1325" s="16"/>
      <c r="C1325" s="16"/>
    </row>
    <row r="1326" spans="1:3" x14ac:dyDescent="0.2">
      <c r="A1326" s="16"/>
      <c r="B1326" s="16"/>
      <c r="C1326" s="16"/>
    </row>
    <row r="1327" spans="1:3" x14ac:dyDescent="0.2">
      <c r="A1327" s="16"/>
      <c r="B1327" s="16"/>
      <c r="C1327" s="16"/>
    </row>
    <row r="1328" spans="1:3" x14ac:dyDescent="0.2">
      <c r="A1328" s="16"/>
      <c r="B1328" s="16"/>
      <c r="C1328" s="16"/>
    </row>
    <row r="1329" spans="1:3" x14ac:dyDescent="0.2">
      <c r="A1329" s="16"/>
      <c r="B1329" s="16"/>
      <c r="C1329" s="16"/>
    </row>
    <row r="1330" spans="1:3" x14ac:dyDescent="0.2">
      <c r="A1330" s="16"/>
      <c r="B1330" s="16"/>
      <c r="C1330" s="16"/>
    </row>
    <row r="1331" spans="1:3" x14ac:dyDescent="0.2">
      <c r="A1331" s="16"/>
      <c r="B1331" s="16"/>
      <c r="C1331" s="16"/>
    </row>
    <row r="1332" spans="1:3" x14ac:dyDescent="0.2">
      <c r="A1332" s="16"/>
      <c r="B1332" s="16"/>
      <c r="C1332" s="16"/>
    </row>
    <row r="1333" spans="1:3" x14ac:dyDescent="0.2">
      <c r="A1333" s="16"/>
      <c r="B1333" s="16"/>
      <c r="C1333" s="16"/>
    </row>
    <row r="1334" spans="1:3" x14ac:dyDescent="0.2">
      <c r="A1334" s="16"/>
      <c r="B1334" s="16"/>
      <c r="C1334" s="16"/>
    </row>
    <row r="1335" spans="1:3" x14ac:dyDescent="0.2">
      <c r="A1335" s="16"/>
      <c r="B1335" s="16"/>
      <c r="C1335" s="16"/>
    </row>
    <row r="1336" spans="1:3" x14ac:dyDescent="0.2">
      <c r="A1336" s="16"/>
      <c r="B1336" s="16"/>
      <c r="C1336" s="16"/>
    </row>
    <row r="1337" spans="1:3" x14ac:dyDescent="0.2">
      <c r="A1337" s="16"/>
      <c r="B1337" s="16"/>
      <c r="C1337" s="16"/>
    </row>
    <row r="1338" spans="1:3" x14ac:dyDescent="0.2">
      <c r="A1338" s="16"/>
      <c r="B1338" s="16"/>
      <c r="C1338" s="16"/>
    </row>
    <row r="1339" spans="1:3" x14ac:dyDescent="0.2">
      <c r="A1339" s="16"/>
      <c r="B1339" s="16"/>
      <c r="C1339" s="16"/>
    </row>
    <row r="1340" spans="1:3" x14ac:dyDescent="0.2">
      <c r="A1340" s="16"/>
      <c r="B1340" s="16"/>
      <c r="C1340" s="16"/>
    </row>
    <row r="1341" spans="1:3" x14ac:dyDescent="0.2">
      <c r="A1341" s="16"/>
      <c r="B1341" s="16"/>
      <c r="C1341" s="16"/>
    </row>
    <row r="1342" spans="1:3" x14ac:dyDescent="0.2">
      <c r="A1342" s="16"/>
      <c r="B1342" s="16"/>
      <c r="C1342" s="16"/>
    </row>
    <row r="1343" spans="1:3" x14ac:dyDescent="0.2">
      <c r="A1343" s="16"/>
      <c r="B1343" s="16"/>
      <c r="C1343" s="16"/>
    </row>
    <row r="1344" spans="1:3" x14ac:dyDescent="0.2">
      <c r="A1344" s="16"/>
      <c r="B1344" s="16"/>
      <c r="C1344" s="16"/>
    </row>
    <row r="1345" spans="1:3" x14ac:dyDescent="0.2">
      <c r="A1345" s="16"/>
      <c r="B1345" s="16"/>
      <c r="C1345" s="16"/>
    </row>
    <row r="1346" spans="1:3" x14ac:dyDescent="0.2">
      <c r="A1346" s="16"/>
      <c r="B1346" s="16"/>
      <c r="C1346" s="16"/>
    </row>
    <row r="1347" spans="1:3" x14ac:dyDescent="0.2">
      <c r="A1347" s="16"/>
      <c r="B1347" s="16"/>
      <c r="C1347" s="16"/>
    </row>
    <row r="1348" spans="1:3" x14ac:dyDescent="0.2">
      <c r="A1348" s="16"/>
      <c r="B1348" s="16"/>
      <c r="C1348" s="16"/>
    </row>
    <row r="1349" spans="1:3" x14ac:dyDescent="0.2">
      <c r="A1349" s="16"/>
      <c r="B1349" s="16"/>
      <c r="C1349" s="16"/>
    </row>
    <row r="1350" spans="1:3" x14ac:dyDescent="0.2">
      <c r="A1350" s="16"/>
      <c r="B1350" s="16"/>
      <c r="C1350" s="16"/>
    </row>
    <row r="1351" spans="1:3" x14ac:dyDescent="0.2">
      <c r="A1351" s="16"/>
      <c r="B1351" s="16"/>
      <c r="C1351" s="16"/>
    </row>
    <row r="1352" spans="1:3" x14ac:dyDescent="0.2">
      <c r="A1352" s="16"/>
      <c r="B1352" s="16"/>
      <c r="C1352" s="16"/>
    </row>
    <row r="1353" spans="1:3" x14ac:dyDescent="0.2">
      <c r="A1353" s="16"/>
      <c r="B1353" s="16"/>
      <c r="C1353" s="16"/>
    </row>
    <row r="1354" spans="1:3" x14ac:dyDescent="0.2">
      <c r="A1354" s="16"/>
      <c r="B1354" s="16"/>
      <c r="C1354" s="16"/>
    </row>
    <row r="1355" spans="1:3" x14ac:dyDescent="0.2">
      <c r="A1355" s="16"/>
      <c r="B1355" s="16"/>
      <c r="C1355" s="16"/>
    </row>
    <row r="1356" spans="1:3" x14ac:dyDescent="0.2">
      <c r="A1356" s="16"/>
      <c r="B1356" s="16"/>
      <c r="C1356" s="16"/>
    </row>
    <row r="1357" spans="1:3" x14ac:dyDescent="0.2">
      <c r="A1357" s="16"/>
      <c r="B1357" s="16"/>
      <c r="C1357" s="16"/>
    </row>
    <row r="1358" spans="1:3" x14ac:dyDescent="0.2">
      <c r="A1358" s="16"/>
      <c r="B1358" s="16"/>
      <c r="C1358" s="16"/>
    </row>
    <row r="1359" spans="1:3" x14ac:dyDescent="0.2">
      <c r="A1359" s="16"/>
      <c r="B1359" s="16"/>
      <c r="C1359" s="16"/>
    </row>
    <row r="1360" spans="1:3" x14ac:dyDescent="0.2">
      <c r="A1360" s="16"/>
      <c r="B1360" s="16"/>
      <c r="C1360" s="16"/>
    </row>
    <row r="1361" spans="1:3" x14ac:dyDescent="0.2">
      <c r="A1361" s="16"/>
      <c r="B1361" s="16"/>
      <c r="C1361" s="16"/>
    </row>
    <row r="1362" spans="1:3" x14ac:dyDescent="0.2">
      <c r="A1362" s="16"/>
      <c r="B1362" s="16"/>
      <c r="C1362" s="16"/>
    </row>
    <row r="1363" spans="1:3" x14ac:dyDescent="0.2">
      <c r="A1363" s="16"/>
      <c r="B1363" s="16"/>
      <c r="C1363" s="16"/>
    </row>
    <row r="1364" spans="1:3" x14ac:dyDescent="0.2">
      <c r="A1364" s="16"/>
      <c r="B1364" s="16"/>
      <c r="C1364" s="16"/>
    </row>
    <row r="1365" spans="1:3" x14ac:dyDescent="0.2">
      <c r="A1365" s="16"/>
      <c r="B1365" s="16"/>
      <c r="C1365" s="16"/>
    </row>
    <row r="1366" spans="1:3" x14ac:dyDescent="0.2">
      <c r="A1366" s="16"/>
      <c r="B1366" s="16"/>
      <c r="C1366" s="16"/>
    </row>
    <row r="1367" spans="1:3" x14ac:dyDescent="0.2">
      <c r="A1367" s="16"/>
      <c r="B1367" s="16"/>
      <c r="C1367" s="16"/>
    </row>
    <row r="1368" spans="1:3" x14ac:dyDescent="0.2">
      <c r="A1368" s="16"/>
      <c r="B1368" s="16"/>
      <c r="C1368" s="16"/>
    </row>
    <row r="1369" spans="1:3" x14ac:dyDescent="0.2">
      <c r="A1369" s="16"/>
      <c r="B1369" s="16"/>
      <c r="C1369" s="16"/>
    </row>
    <row r="1370" spans="1:3" x14ac:dyDescent="0.2">
      <c r="A1370" s="16"/>
      <c r="B1370" s="16"/>
      <c r="C1370" s="16"/>
    </row>
    <row r="1371" spans="1:3" x14ac:dyDescent="0.2">
      <c r="A1371" s="16"/>
      <c r="B1371" s="16"/>
      <c r="C1371" s="16"/>
    </row>
    <row r="1372" spans="1:3" x14ac:dyDescent="0.2">
      <c r="A1372" s="16"/>
      <c r="B1372" s="16"/>
      <c r="C1372" s="16"/>
    </row>
    <row r="1373" spans="1:3" x14ac:dyDescent="0.2">
      <c r="A1373" s="16"/>
      <c r="B1373" s="16"/>
      <c r="C1373" s="16"/>
    </row>
    <row r="1374" spans="1:3" x14ac:dyDescent="0.2">
      <c r="A1374" s="16"/>
      <c r="B1374" s="16"/>
      <c r="C1374" s="16"/>
    </row>
    <row r="1375" spans="1:3" x14ac:dyDescent="0.2">
      <c r="A1375" s="16"/>
      <c r="B1375" s="16"/>
      <c r="C1375" s="16"/>
    </row>
    <row r="1376" spans="1:3" x14ac:dyDescent="0.2">
      <c r="A1376" s="16"/>
      <c r="B1376" s="16"/>
      <c r="C1376" s="16"/>
    </row>
    <row r="1377" spans="1:3" x14ac:dyDescent="0.2">
      <c r="A1377" s="16"/>
      <c r="B1377" s="16"/>
      <c r="C1377" s="16"/>
    </row>
    <row r="1378" spans="1:3" x14ac:dyDescent="0.2">
      <c r="A1378" s="16"/>
      <c r="B1378" s="16"/>
      <c r="C1378" s="16"/>
    </row>
    <row r="1379" spans="1:3" x14ac:dyDescent="0.2">
      <c r="A1379" s="16"/>
      <c r="B1379" s="16"/>
      <c r="C1379" s="16"/>
    </row>
    <row r="1380" spans="1:3" x14ac:dyDescent="0.2">
      <c r="A1380" s="16"/>
      <c r="B1380" s="16"/>
      <c r="C1380" s="16"/>
    </row>
    <row r="1381" spans="1:3" x14ac:dyDescent="0.2">
      <c r="A1381" s="16"/>
      <c r="B1381" s="16"/>
      <c r="C1381" s="16"/>
    </row>
    <row r="1382" spans="1:3" x14ac:dyDescent="0.2">
      <c r="A1382" s="16"/>
      <c r="B1382" s="16"/>
      <c r="C1382" s="16"/>
    </row>
    <row r="1383" spans="1:3" x14ac:dyDescent="0.2">
      <c r="A1383" s="16"/>
      <c r="B1383" s="16"/>
      <c r="C1383" s="16"/>
    </row>
    <row r="1384" spans="1:3" x14ac:dyDescent="0.2">
      <c r="A1384" s="16"/>
      <c r="B1384" s="16"/>
      <c r="C1384" s="16"/>
    </row>
    <row r="1385" spans="1:3" x14ac:dyDescent="0.2">
      <c r="A1385" s="16"/>
      <c r="B1385" s="16"/>
      <c r="C1385" s="16"/>
    </row>
    <row r="1386" spans="1:3" x14ac:dyDescent="0.2">
      <c r="A1386" s="16"/>
      <c r="B1386" s="16"/>
      <c r="C1386" s="16"/>
    </row>
    <row r="1387" spans="1:3" x14ac:dyDescent="0.2">
      <c r="A1387" s="16"/>
      <c r="B1387" s="16"/>
      <c r="C1387" s="16"/>
    </row>
    <row r="1388" spans="1:3" x14ac:dyDescent="0.2">
      <c r="A1388" s="16"/>
      <c r="B1388" s="16"/>
      <c r="C1388" s="16"/>
    </row>
    <row r="1389" spans="1:3" x14ac:dyDescent="0.2">
      <c r="A1389" s="16"/>
      <c r="B1389" s="16"/>
      <c r="C1389" s="16"/>
    </row>
    <row r="1390" spans="1:3" x14ac:dyDescent="0.2">
      <c r="A1390" s="16"/>
      <c r="B1390" s="16"/>
      <c r="C1390" s="16"/>
    </row>
    <row r="1391" spans="1:3" x14ac:dyDescent="0.2">
      <c r="A1391" s="16"/>
      <c r="B1391" s="16"/>
      <c r="C1391" s="16"/>
    </row>
    <row r="1392" spans="1:3" x14ac:dyDescent="0.2">
      <c r="A1392" s="16"/>
      <c r="B1392" s="16"/>
      <c r="C1392" s="16"/>
    </row>
    <row r="1393" spans="1:3" x14ac:dyDescent="0.2">
      <c r="A1393" s="16"/>
      <c r="B1393" s="16"/>
      <c r="C1393" s="16"/>
    </row>
    <row r="1394" spans="1:3" x14ac:dyDescent="0.2">
      <c r="A1394" s="16"/>
      <c r="B1394" s="16"/>
      <c r="C1394" s="16"/>
    </row>
    <row r="1395" spans="1:3" x14ac:dyDescent="0.2">
      <c r="A1395" s="16"/>
      <c r="B1395" s="16"/>
      <c r="C1395" s="16"/>
    </row>
    <row r="1396" spans="1:3" x14ac:dyDescent="0.2">
      <c r="A1396" s="16"/>
      <c r="B1396" s="16"/>
      <c r="C1396" s="16"/>
    </row>
    <row r="1397" spans="1:3" x14ac:dyDescent="0.2">
      <c r="A1397" s="16"/>
      <c r="B1397" s="16"/>
      <c r="C1397" s="16"/>
    </row>
    <row r="1398" spans="1:3" x14ac:dyDescent="0.2">
      <c r="A1398" s="16"/>
      <c r="B1398" s="16"/>
      <c r="C1398" s="16"/>
    </row>
    <row r="1399" spans="1:3" x14ac:dyDescent="0.2">
      <c r="A1399" s="16"/>
      <c r="B1399" s="16"/>
      <c r="C1399" s="16"/>
    </row>
    <row r="1400" spans="1:3" x14ac:dyDescent="0.2">
      <c r="A1400" s="16"/>
      <c r="B1400" s="16"/>
      <c r="C1400" s="16"/>
    </row>
    <row r="1401" spans="1:3" x14ac:dyDescent="0.2">
      <c r="A1401" s="16"/>
      <c r="B1401" s="16"/>
      <c r="C1401" s="16"/>
    </row>
    <row r="1402" spans="1:3" x14ac:dyDescent="0.2">
      <c r="A1402" s="16"/>
      <c r="B1402" s="16"/>
      <c r="C1402" s="16"/>
    </row>
    <row r="1403" spans="1:3" x14ac:dyDescent="0.2">
      <c r="A1403" s="16"/>
      <c r="B1403" s="16"/>
      <c r="C1403" s="16"/>
    </row>
    <row r="1404" spans="1:3" x14ac:dyDescent="0.2">
      <c r="A1404" s="16"/>
      <c r="B1404" s="16"/>
      <c r="C1404" s="16"/>
    </row>
    <row r="1405" spans="1:3" x14ac:dyDescent="0.2">
      <c r="A1405" s="16"/>
      <c r="B1405" s="16"/>
      <c r="C1405" s="16"/>
    </row>
    <row r="1406" spans="1:3" x14ac:dyDescent="0.2">
      <c r="A1406" s="16"/>
      <c r="B1406" s="16"/>
      <c r="C1406" s="16"/>
    </row>
    <row r="1407" spans="1:3" x14ac:dyDescent="0.2">
      <c r="A1407" s="16"/>
      <c r="B1407" s="16"/>
      <c r="C1407" s="16"/>
    </row>
    <row r="1408" spans="1:3" x14ac:dyDescent="0.2">
      <c r="A1408" s="16"/>
      <c r="B1408" s="16"/>
      <c r="C1408" s="16"/>
    </row>
    <row r="1409" spans="1:3" x14ac:dyDescent="0.2">
      <c r="A1409" s="16"/>
      <c r="B1409" s="16"/>
      <c r="C1409" s="16"/>
    </row>
    <row r="1410" spans="1:3" x14ac:dyDescent="0.2">
      <c r="A1410" s="16"/>
      <c r="B1410" s="16"/>
      <c r="C1410" s="16"/>
    </row>
    <row r="1411" spans="1:3" x14ac:dyDescent="0.2">
      <c r="A1411" s="16"/>
      <c r="B1411" s="16"/>
      <c r="C1411" s="16"/>
    </row>
    <row r="1412" spans="1:3" x14ac:dyDescent="0.2">
      <c r="A1412" s="16"/>
      <c r="B1412" s="16"/>
      <c r="C1412" s="16"/>
    </row>
    <row r="1413" spans="1:3" x14ac:dyDescent="0.2">
      <c r="A1413" s="16"/>
      <c r="B1413" s="16"/>
      <c r="C1413" s="16"/>
    </row>
    <row r="1414" spans="1:3" x14ac:dyDescent="0.2">
      <c r="A1414" s="16"/>
      <c r="B1414" s="16"/>
      <c r="C1414" s="16"/>
    </row>
    <row r="1415" spans="1:3" x14ac:dyDescent="0.2">
      <c r="A1415" s="16"/>
      <c r="B1415" s="16"/>
      <c r="C1415" s="16"/>
    </row>
    <row r="1416" spans="1:3" x14ac:dyDescent="0.2">
      <c r="A1416" s="16"/>
      <c r="B1416" s="16"/>
      <c r="C1416" s="16"/>
    </row>
    <row r="1417" spans="1:3" x14ac:dyDescent="0.2">
      <c r="A1417" s="16"/>
      <c r="B1417" s="16"/>
      <c r="C1417" s="16"/>
    </row>
    <row r="1418" spans="1:3" x14ac:dyDescent="0.2">
      <c r="A1418" s="16"/>
      <c r="B1418" s="16"/>
      <c r="C1418" s="16"/>
    </row>
    <row r="1419" spans="1:3" x14ac:dyDescent="0.2">
      <c r="A1419" s="16"/>
      <c r="B1419" s="16"/>
      <c r="C1419" s="16"/>
    </row>
    <row r="1420" spans="1:3" x14ac:dyDescent="0.2">
      <c r="A1420" s="16"/>
      <c r="B1420" s="16"/>
      <c r="C1420" s="16"/>
    </row>
    <row r="1421" spans="1:3" x14ac:dyDescent="0.2">
      <c r="A1421" s="16"/>
      <c r="B1421" s="16"/>
      <c r="C1421" s="16"/>
    </row>
    <row r="1422" spans="1:3" x14ac:dyDescent="0.2">
      <c r="A1422" s="16"/>
      <c r="B1422" s="16"/>
      <c r="C1422" s="16"/>
    </row>
    <row r="1423" spans="1:3" x14ac:dyDescent="0.2">
      <c r="A1423" s="16"/>
      <c r="B1423" s="16"/>
      <c r="C1423" s="16"/>
    </row>
    <row r="1424" spans="1:3" x14ac:dyDescent="0.2">
      <c r="A1424" s="16"/>
      <c r="B1424" s="16"/>
      <c r="C1424" s="16"/>
    </row>
    <row r="1425" spans="1:3" x14ac:dyDescent="0.2">
      <c r="A1425" s="16"/>
      <c r="B1425" s="16"/>
      <c r="C1425" s="16"/>
    </row>
    <row r="1426" spans="1:3" x14ac:dyDescent="0.2">
      <c r="A1426" s="16"/>
      <c r="B1426" s="16"/>
      <c r="C1426" s="16"/>
    </row>
    <row r="1427" spans="1:3" x14ac:dyDescent="0.2">
      <c r="A1427" s="16"/>
      <c r="B1427" s="16"/>
      <c r="C1427" s="16"/>
    </row>
    <row r="1428" spans="1:3" x14ac:dyDescent="0.2">
      <c r="A1428" s="16"/>
      <c r="B1428" s="16"/>
      <c r="C1428" s="16"/>
    </row>
    <row r="1429" spans="1:3" x14ac:dyDescent="0.2">
      <c r="A1429" s="16"/>
      <c r="B1429" s="16"/>
      <c r="C1429" s="16"/>
    </row>
    <row r="1430" spans="1:3" x14ac:dyDescent="0.2">
      <c r="A1430" s="16"/>
      <c r="B1430" s="16"/>
      <c r="C1430" s="16"/>
    </row>
    <row r="1431" spans="1:3" x14ac:dyDescent="0.2">
      <c r="A1431" s="16"/>
      <c r="B1431" s="16"/>
      <c r="C1431" s="16"/>
    </row>
    <row r="1432" spans="1:3" x14ac:dyDescent="0.2">
      <c r="A1432" s="16"/>
      <c r="B1432" s="16"/>
      <c r="C1432" s="16"/>
    </row>
    <row r="1433" spans="1:3" x14ac:dyDescent="0.2">
      <c r="A1433" s="16"/>
      <c r="B1433" s="16"/>
      <c r="C1433" s="16"/>
    </row>
    <row r="1434" spans="1:3" x14ac:dyDescent="0.2">
      <c r="A1434" s="16"/>
      <c r="B1434" s="16"/>
      <c r="C1434" s="16"/>
    </row>
    <row r="1435" spans="1:3" x14ac:dyDescent="0.2">
      <c r="A1435" s="16"/>
      <c r="B1435" s="16"/>
      <c r="C1435" s="16"/>
    </row>
    <row r="1436" spans="1:3" x14ac:dyDescent="0.2">
      <c r="A1436" s="16"/>
      <c r="B1436" s="16"/>
      <c r="C1436" s="16"/>
    </row>
    <row r="1437" spans="1:3" x14ac:dyDescent="0.2">
      <c r="A1437" s="16"/>
      <c r="B1437" s="16"/>
      <c r="C1437" s="16"/>
    </row>
    <row r="1438" spans="1:3" x14ac:dyDescent="0.2">
      <c r="A1438" s="16"/>
      <c r="B1438" s="16"/>
      <c r="C1438" s="16"/>
    </row>
    <row r="1439" spans="1:3" x14ac:dyDescent="0.2">
      <c r="A1439" s="16"/>
      <c r="B1439" s="16"/>
      <c r="C1439" s="16"/>
    </row>
    <row r="1440" spans="1:3" x14ac:dyDescent="0.2">
      <c r="A1440" s="16"/>
      <c r="B1440" s="16"/>
      <c r="C1440" s="16"/>
    </row>
    <row r="1441" spans="1:3" x14ac:dyDescent="0.2">
      <c r="A1441" s="16"/>
      <c r="B1441" s="16"/>
      <c r="C1441" s="16"/>
    </row>
    <row r="1442" spans="1:3" x14ac:dyDescent="0.2">
      <c r="A1442" s="16"/>
      <c r="B1442" s="16"/>
      <c r="C1442" s="16"/>
    </row>
    <row r="1443" spans="1:3" x14ac:dyDescent="0.2">
      <c r="A1443" s="16"/>
      <c r="B1443" s="16"/>
      <c r="C1443" s="16"/>
    </row>
    <row r="1444" spans="1:3" x14ac:dyDescent="0.2">
      <c r="A1444" s="16"/>
      <c r="B1444" s="16"/>
      <c r="C1444" s="16"/>
    </row>
    <row r="1445" spans="1:3" x14ac:dyDescent="0.2">
      <c r="A1445" s="16"/>
      <c r="B1445" s="16"/>
      <c r="C1445" s="16"/>
    </row>
    <row r="1446" spans="1:3" x14ac:dyDescent="0.2">
      <c r="A1446" s="16"/>
      <c r="B1446" s="16"/>
      <c r="C1446" s="16"/>
    </row>
    <row r="1447" spans="1:3" x14ac:dyDescent="0.2">
      <c r="A1447" s="16"/>
      <c r="B1447" s="16"/>
      <c r="C1447" s="16"/>
    </row>
    <row r="1448" spans="1:3" x14ac:dyDescent="0.2">
      <c r="A1448" s="16"/>
      <c r="B1448" s="16"/>
      <c r="C1448" s="16"/>
    </row>
    <row r="1449" spans="1:3" x14ac:dyDescent="0.2">
      <c r="A1449" s="16"/>
      <c r="B1449" s="16"/>
      <c r="C1449" s="16"/>
    </row>
    <row r="1450" spans="1:3" x14ac:dyDescent="0.2">
      <c r="A1450" s="16"/>
      <c r="B1450" s="16"/>
      <c r="C1450" s="16"/>
    </row>
    <row r="1451" spans="1:3" x14ac:dyDescent="0.2">
      <c r="A1451" s="16"/>
      <c r="B1451" s="16"/>
      <c r="C1451" s="16"/>
    </row>
    <row r="1452" spans="1:3" x14ac:dyDescent="0.2">
      <c r="A1452" s="16"/>
      <c r="B1452" s="16"/>
      <c r="C1452" s="16"/>
    </row>
    <row r="1453" spans="1:3" x14ac:dyDescent="0.2">
      <c r="A1453" s="16"/>
      <c r="B1453" s="16"/>
      <c r="C1453" s="16"/>
    </row>
    <row r="1454" spans="1:3" x14ac:dyDescent="0.2">
      <c r="A1454" s="16"/>
      <c r="B1454" s="16"/>
      <c r="C1454" s="16"/>
    </row>
    <row r="1455" spans="1:3" x14ac:dyDescent="0.2">
      <c r="A1455" s="16"/>
      <c r="B1455" s="16"/>
      <c r="C1455" s="16"/>
    </row>
    <row r="1456" spans="1:3" x14ac:dyDescent="0.2">
      <c r="A1456" s="16"/>
      <c r="B1456" s="16"/>
      <c r="C1456" s="16"/>
    </row>
    <row r="1457" spans="1:3" x14ac:dyDescent="0.2">
      <c r="A1457" s="16"/>
      <c r="B1457" s="16"/>
      <c r="C1457" s="16"/>
    </row>
    <row r="1458" spans="1:3" x14ac:dyDescent="0.2">
      <c r="A1458" s="16"/>
      <c r="B1458" s="16"/>
      <c r="C1458" s="16"/>
    </row>
    <row r="1459" spans="1:3" x14ac:dyDescent="0.2">
      <c r="A1459" s="16"/>
      <c r="B1459" s="16"/>
      <c r="C1459" s="16"/>
    </row>
    <row r="1460" spans="1:3" x14ac:dyDescent="0.2">
      <c r="A1460" s="16"/>
      <c r="B1460" s="16"/>
      <c r="C1460" s="16"/>
    </row>
    <row r="1461" spans="1:3" x14ac:dyDescent="0.2">
      <c r="A1461" s="16"/>
      <c r="B1461" s="16"/>
      <c r="C1461" s="16"/>
    </row>
    <row r="1462" spans="1:3" x14ac:dyDescent="0.2">
      <c r="A1462" s="16"/>
      <c r="B1462" s="16"/>
      <c r="C1462" s="16"/>
    </row>
    <row r="1463" spans="1:3" x14ac:dyDescent="0.2">
      <c r="A1463" s="16"/>
      <c r="B1463" s="16"/>
      <c r="C1463" s="16"/>
    </row>
    <row r="1464" spans="1:3" x14ac:dyDescent="0.2">
      <c r="A1464" s="16"/>
      <c r="B1464" s="16"/>
      <c r="C1464" s="16"/>
    </row>
    <row r="1465" spans="1:3" x14ac:dyDescent="0.2">
      <c r="A1465" s="16"/>
      <c r="B1465" s="16"/>
      <c r="C1465" s="16"/>
    </row>
    <row r="1466" spans="1:3" x14ac:dyDescent="0.2">
      <c r="A1466" s="16"/>
      <c r="B1466" s="16"/>
      <c r="C1466" s="16"/>
    </row>
    <row r="1467" spans="1:3" x14ac:dyDescent="0.2">
      <c r="A1467" s="16"/>
      <c r="B1467" s="16"/>
      <c r="C1467" s="16"/>
    </row>
    <row r="1468" spans="1:3" x14ac:dyDescent="0.2">
      <c r="A1468" s="16"/>
      <c r="B1468" s="16"/>
      <c r="C1468" s="16"/>
    </row>
    <row r="1469" spans="1:3" x14ac:dyDescent="0.2">
      <c r="A1469" s="16"/>
      <c r="B1469" s="16"/>
      <c r="C1469" s="16"/>
    </row>
    <row r="1470" spans="1:3" x14ac:dyDescent="0.2">
      <c r="A1470" s="16"/>
      <c r="B1470" s="16"/>
      <c r="C1470" s="16"/>
    </row>
    <row r="1471" spans="1:3" x14ac:dyDescent="0.2">
      <c r="A1471" s="16"/>
      <c r="B1471" s="16"/>
      <c r="C1471" s="16"/>
    </row>
    <row r="1472" spans="1:3" x14ac:dyDescent="0.2">
      <c r="A1472" s="16"/>
      <c r="B1472" s="16"/>
      <c r="C1472" s="16"/>
    </row>
    <row r="1473" spans="1:3" x14ac:dyDescent="0.2">
      <c r="A1473" s="16"/>
      <c r="B1473" s="16"/>
      <c r="C1473" s="16"/>
    </row>
    <row r="1474" spans="1:3" x14ac:dyDescent="0.2">
      <c r="A1474" s="16"/>
      <c r="B1474" s="16"/>
      <c r="C1474" s="16"/>
    </row>
    <row r="1475" spans="1:3" x14ac:dyDescent="0.2">
      <c r="A1475" s="16"/>
      <c r="B1475" s="16"/>
      <c r="C1475" s="16"/>
    </row>
    <row r="1476" spans="1:3" x14ac:dyDescent="0.2">
      <c r="A1476" s="16"/>
      <c r="B1476" s="16"/>
      <c r="C1476" s="16"/>
    </row>
    <row r="1477" spans="1:3" x14ac:dyDescent="0.2">
      <c r="A1477" s="16"/>
      <c r="B1477" s="16"/>
      <c r="C1477" s="16"/>
    </row>
    <row r="1478" spans="1:3" x14ac:dyDescent="0.2">
      <c r="A1478" s="16"/>
      <c r="B1478" s="16"/>
      <c r="C1478" s="16"/>
    </row>
    <row r="1479" spans="1:3" x14ac:dyDescent="0.2">
      <c r="A1479" s="16"/>
      <c r="B1479" s="16"/>
      <c r="C1479" s="16"/>
    </row>
    <row r="1480" spans="1:3" x14ac:dyDescent="0.2">
      <c r="A1480" s="16"/>
      <c r="B1480" s="16"/>
      <c r="C1480" s="16"/>
    </row>
    <row r="1481" spans="1:3" x14ac:dyDescent="0.2">
      <c r="A1481" s="16"/>
      <c r="B1481" s="16"/>
      <c r="C1481" s="16"/>
    </row>
    <row r="1482" spans="1:3" x14ac:dyDescent="0.2">
      <c r="A1482" s="16"/>
      <c r="B1482" s="16"/>
      <c r="C1482" s="16"/>
    </row>
    <row r="1483" spans="1:3" x14ac:dyDescent="0.2">
      <c r="A1483" s="16"/>
      <c r="B1483" s="16"/>
      <c r="C1483" s="16"/>
    </row>
    <row r="1484" spans="1:3" x14ac:dyDescent="0.2">
      <c r="A1484" s="16"/>
      <c r="B1484" s="16"/>
      <c r="C1484" s="16"/>
    </row>
    <row r="1485" spans="1:3" x14ac:dyDescent="0.2">
      <c r="A1485" s="16"/>
      <c r="B1485" s="16"/>
      <c r="C1485" s="16"/>
    </row>
    <row r="1486" spans="1:3" x14ac:dyDescent="0.2">
      <c r="A1486" s="16"/>
      <c r="B1486" s="16"/>
      <c r="C1486" s="16"/>
    </row>
    <row r="1487" spans="1:3" x14ac:dyDescent="0.2">
      <c r="A1487" s="16"/>
      <c r="B1487" s="16"/>
      <c r="C1487" s="16"/>
    </row>
    <row r="1488" spans="1:3" x14ac:dyDescent="0.2">
      <c r="A1488" s="16"/>
      <c r="B1488" s="16"/>
      <c r="C1488" s="16"/>
    </row>
    <row r="1489" spans="1:3" x14ac:dyDescent="0.2">
      <c r="A1489" s="16"/>
      <c r="B1489" s="16"/>
      <c r="C1489" s="16"/>
    </row>
    <row r="1490" spans="1:3" x14ac:dyDescent="0.2">
      <c r="A1490" s="16"/>
      <c r="B1490" s="16"/>
      <c r="C1490" s="16"/>
    </row>
  </sheetData>
  <conditionalFormatting sqref="A2:A1490">
    <cfRule type="notContainsBlanks" dxfId="0" priority="1">
      <formula>LEN(TRIM(A2))&gt;0</formula>
    </cfRule>
  </conditionalFormatting>
  <hyperlinks>
    <hyperlink ref="A2" r:id="rId1" xr:uid="{00000000-0004-0000-0200-000000000000}"/>
    <hyperlink ref="A3" r:id="rId2" xr:uid="{00000000-0004-0000-0200-000001000000}"/>
    <hyperlink ref="A4" r:id="rId3" xr:uid="{00000000-0004-0000-0200-000002000000}"/>
    <hyperlink ref="A5" r:id="rId4" xr:uid="{00000000-0004-0000-0200-000003000000}"/>
    <hyperlink ref="A6" r:id="rId5" xr:uid="{00000000-0004-0000-0200-000004000000}"/>
    <hyperlink ref="A7" r:id="rId6" xr:uid="{00000000-0004-0000-0200-000005000000}"/>
    <hyperlink ref="A8" r:id="rId7" xr:uid="{00000000-0004-0000-0200-000006000000}"/>
    <hyperlink ref="A9" r:id="rId8" xr:uid="{00000000-0004-0000-0200-000007000000}"/>
    <hyperlink ref="A10" r:id="rId9" xr:uid="{00000000-0004-0000-0200-000008000000}"/>
    <hyperlink ref="A11" r:id="rId10" xr:uid="{00000000-0004-0000-0200-000009000000}"/>
    <hyperlink ref="A12" r:id="rId11" xr:uid="{00000000-0004-0000-0200-00000A000000}"/>
    <hyperlink ref="A13" r:id="rId12" xr:uid="{00000000-0004-0000-0200-00000B000000}"/>
    <hyperlink ref="A14" r:id="rId13" xr:uid="{00000000-0004-0000-0200-00000C000000}"/>
    <hyperlink ref="A15" r:id="rId14" xr:uid="{00000000-0004-0000-0200-00000D000000}"/>
    <hyperlink ref="A16" r:id="rId15" xr:uid="{00000000-0004-0000-0200-00000E000000}"/>
    <hyperlink ref="A17" r:id="rId16" xr:uid="{00000000-0004-0000-0200-00000F000000}"/>
    <hyperlink ref="A18" r:id="rId17" xr:uid="{00000000-0004-0000-0200-000010000000}"/>
    <hyperlink ref="A19" r:id="rId18" xr:uid="{00000000-0004-0000-0200-000011000000}"/>
    <hyperlink ref="A20" r:id="rId19" xr:uid="{00000000-0004-0000-0200-000012000000}"/>
    <hyperlink ref="A21" r:id="rId20" xr:uid="{00000000-0004-0000-0200-000013000000}"/>
    <hyperlink ref="A22" r:id="rId21" xr:uid="{00000000-0004-0000-0200-000014000000}"/>
    <hyperlink ref="A23" r:id="rId22" xr:uid="{00000000-0004-0000-0200-000015000000}"/>
    <hyperlink ref="A24" r:id="rId23" xr:uid="{00000000-0004-0000-0200-000016000000}"/>
    <hyperlink ref="A25" r:id="rId24" xr:uid="{00000000-0004-0000-0200-000017000000}"/>
    <hyperlink ref="A26" r:id="rId25" xr:uid="{00000000-0004-0000-0200-000018000000}"/>
    <hyperlink ref="A27" r:id="rId26" xr:uid="{00000000-0004-0000-0200-000019000000}"/>
    <hyperlink ref="A28" r:id="rId27" xr:uid="{00000000-0004-0000-0200-00001A000000}"/>
    <hyperlink ref="A29" r:id="rId28" xr:uid="{00000000-0004-0000-0200-00001B000000}"/>
    <hyperlink ref="A30" r:id="rId29" xr:uid="{00000000-0004-0000-0200-00001C000000}"/>
    <hyperlink ref="A31" r:id="rId30" xr:uid="{00000000-0004-0000-0200-00001D000000}"/>
    <hyperlink ref="A32" r:id="rId31" xr:uid="{00000000-0004-0000-0200-00001E000000}"/>
    <hyperlink ref="A33" r:id="rId32" xr:uid="{00000000-0004-0000-0200-00001F000000}"/>
    <hyperlink ref="A34" r:id="rId33" xr:uid="{00000000-0004-0000-0200-000020000000}"/>
    <hyperlink ref="A35" r:id="rId34" xr:uid="{00000000-0004-0000-0200-000021000000}"/>
    <hyperlink ref="A36" r:id="rId35" xr:uid="{00000000-0004-0000-0200-000022000000}"/>
    <hyperlink ref="A37" r:id="rId36" xr:uid="{00000000-0004-0000-0200-000023000000}"/>
    <hyperlink ref="A38" r:id="rId37" xr:uid="{00000000-0004-0000-0200-000024000000}"/>
    <hyperlink ref="A39" r:id="rId38" xr:uid="{00000000-0004-0000-0200-000025000000}"/>
    <hyperlink ref="A40" r:id="rId39" xr:uid="{00000000-0004-0000-0200-000026000000}"/>
    <hyperlink ref="A41" r:id="rId40" xr:uid="{00000000-0004-0000-0200-000027000000}"/>
    <hyperlink ref="A42" r:id="rId41" xr:uid="{00000000-0004-0000-0200-000028000000}"/>
    <hyperlink ref="A43" r:id="rId42" xr:uid="{00000000-0004-0000-0200-000029000000}"/>
    <hyperlink ref="A44" r:id="rId43" xr:uid="{00000000-0004-0000-0200-00002A000000}"/>
    <hyperlink ref="A45" r:id="rId44" xr:uid="{00000000-0004-0000-0200-00002B000000}"/>
    <hyperlink ref="A46" r:id="rId45" xr:uid="{00000000-0004-0000-0200-00002C000000}"/>
    <hyperlink ref="A47" r:id="rId46" xr:uid="{00000000-0004-0000-0200-00002D000000}"/>
    <hyperlink ref="A48" r:id="rId47" xr:uid="{00000000-0004-0000-0200-00002E000000}"/>
    <hyperlink ref="A49" r:id="rId48" xr:uid="{00000000-0004-0000-0200-00002F000000}"/>
    <hyperlink ref="A50" r:id="rId49" xr:uid="{00000000-0004-0000-0200-000030000000}"/>
    <hyperlink ref="A51" r:id="rId50" xr:uid="{00000000-0004-0000-0200-000031000000}"/>
    <hyperlink ref="A52" r:id="rId51" xr:uid="{00000000-0004-0000-0200-000032000000}"/>
    <hyperlink ref="A53" r:id="rId52" xr:uid="{00000000-0004-0000-0200-000033000000}"/>
    <hyperlink ref="A54" r:id="rId53" xr:uid="{00000000-0004-0000-0200-000034000000}"/>
    <hyperlink ref="A55" r:id="rId54" xr:uid="{00000000-0004-0000-0200-000035000000}"/>
    <hyperlink ref="A56" r:id="rId55" xr:uid="{00000000-0004-0000-0200-000036000000}"/>
    <hyperlink ref="A57" r:id="rId56" xr:uid="{00000000-0004-0000-0200-000037000000}"/>
    <hyperlink ref="A58" r:id="rId57" xr:uid="{00000000-0004-0000-0200-000038000000}"/>
    <hyperlink ref="A59" r:id="rId58" xr:uid="{00000000-0004-0000-0200-000039000000}"/>
    <hyperlink ref="A60" r:id="rId59" xr:uid="{00000000-0004-0000-0200-00003A000000}"/>
    <hyperlink ref="A61" r:id="rId60" xr:uid="{00000000-0004-0000-0200-00003B000000}"/>
    <hyperlink ref="A62" r:id="rId61" xr:uid="{00000000-0004-0000-0200-00003C000000}"/>
    <hyperlink ref="A63" r:id="rId62" xr:uid="{00000000-0004-0000-0200-00003D000000}"/>
    <hyperlink ref="A64" r:id="rId63" xr:uid="{00000000-0004-0000-0200-00003E000000}"/>
    <hyperlink ref="A65" r:id="rId64" xr:uid="{00000000-0004-0000-0200-00003F000000}"/>
    <hyperlink ref="A66" r:id="rId65" xr:uid="{00000000-0004-0000-0200-000040000000}"/>
    <hyperlink ref="A67" r:id="rId66" xr:uid="{00000000-0004-0000-0200-000041000000}"/>
    <hyperlink ref="A68" r:id="rId67" xr:uid="{00000000-0004-0000-0200-000042000000}"/>
    <hyperlink ref="A69" r:id="rId68" xr:uid="{00000000-0004-0000-0200-000043000000}"/>
    <hyperlink ref="A70" r:id="rId69" xr:uid="{00000000-0004-0000-0200-000044000000}"/>
    <hyperlink ref="A71" r:id="rId70" xr:uid="{00000000-0004-0000-0200-000045000000}"/>
    <hyperlink ref="A72" r:id="rId71" xr:uid="{00000000-0004-0000-0200-000046000000}"/>
    <hyperlink ref="A73" r:id="rId72" xr:uid="{00000000-0004-0000-0200-000047000000}"/>
    <hyperlink ref="A74" r:id="rId73" xr:uid="{00000000-0004-0000-0200-000048000000}"/>
    <hyperlink ref="A75" r:id="rId74" xr:uid="{00000000-0004-0000-0200-000049000000}"/>
    <hyperlink ref="A76" r:id="rId75" xr:uid="{00000000-0004-0000-0200-00004A000000}"/>
    <hyperlink ref="A77" r:id="rId76" xr:uid="{00000000-0004-0000-0200-00004B000000}"/>
    <hyperlink ref="A78" r:id="rId77" xr:uid="{00000000-0004-0000-0200-00004C000000}"/>
    <hyperlink ref="A79" r:id="rId78" xr:uid="{00000000-0004-0000-0200-00004D000000}"/>
    <hyperlink ref="A80" r:id="rId79" xr:uid="{00000000-0004-0000-0200-00004E000000}"/>
    <hyperlink ref="A81" r:id="rId80" xr:uid="{00000000-0004-0000-0200-00004F000000}"/>
    <hyperlink ref="A82" r:id="rId81" xr:uid="{00000000-0004-0000-0200-000050000000}"/>
    <hyperlink ref="A83" r:id="rId82" xr:uid="{00000000-0004-0000-0200-000051000000}"/>
    <hyperlink ref="A84" r:id="rId83" xr:uid="{00000000-0004-0000-0200-000052000000}"/>
    <hyperlink ref="A85" r:id="rId84" xr:uid="{00000000-0004-0000-0200-000053000000}"/>
    <hyperlink ref="A86" r:id="rId85" xr:uid="{00000000-0004-0000-0200-000054000000}"/>
    <hyperlink ref="A87" r:id="rId86" xr:uid="{00000000-0004-0000-0200-000055000000}"/>
    <hyperlink ref="A88" r:id="rId87" xr:uid="{00000000-0004-0000-0200-000056000000}"/>
    <hyperlink ref="A89" r:id="rId88" xr:uid="{00000000-0004-0000-0200-000057000000}"/>
    <hyperlink ref="A90" r:id="rId89" xr:uid="{00000000-0004-0000-0200-000058000000}"/>
    <hyperlink ref="A91" r:id="rId90" xr:uid="{00000000-0004-0000-0200-000059000000}"/>
    <hyperlink ref="A92" r:id="rId91" xr:uid="{00000000-0004-0000-0200-00005A000000}"/>
    <hyperlink ref="A93" r:id="rId92" xr:uid="{00000000-0004-0000-0200-00005B000000}"/>
    <hyperlink ref="A94" r:id="rId93" xr:uid="{00000000-0004-0000-0200-00005C000000}"/>
    <hyperlink ref="A95" r:id="rId94" xr:uid="{00000000-0004-0000-0200-00005D000000}"/>
    <hyperlink ref="A96" r:id="rId95" xr:uid="{00000000-0004-0000-0200-00005E000000}"/>
    <hyperlink ref="A97" r:id="rId96" xr:uid="{00000000-0004-0000-0200-00005F000000}"/>
    <hyperlink ref="A98" r:id="rId97" xr:uid="{00000000-0004-0000-0200-000060000000}"/>
    <hyperlink ref="A99" r:id="rId98" xr:uid="{00000000-0004-0000-0200-000061000000}"/>
    <hyperlink ref="A100" r:id="rId99" xr:uid="{00000000-0004-0000-0200-000062000000}"/>
    <hyperlink ref="A101" r:id="rId100" xr:uid="{00000000-0004-0000-0200-000063000000}"/>
    <hyperlink ref="A102" r:id="rId101" xr:uid="{00000000-0004-0000-0200-000064000000}"/>
    <hyperlink ref="A103" r:id="rId102" xr:uid="{00000000-0004-0000-0200-000065000000}"/>
    <hyperlink ref="A104" r:id="rId103" xr:uid="{00000000-0004-0000-0200-000066000000}"/>
    <hyperlink ref="A105" r:id="rId104" xr:uid="{00000000-0004-0000-0200-000067000000}"/>
    <hyperlink ref="A106" r:id="rId105" xr:uid="{00000000-0004-0000-0200-000068000000}"/>
    <hyperlink ref="A107" r:id="rId106" xr:uid="{00000000-0004-0000-0200-000069000000}"/>
    <hyperlink ref="A108" r:id="rId107" xr:uid="{00000000-0004-0000-0200-00006A000000}"/>
    <hyperlink ref="A109" r:id="rId108" xr:uid="{00000000-0004-0000-0200-00006B000000}"/>
    <hyperlink ref="A110" r:id="rId109" xr:uid="{00000000-0004-0000-0200-00006C000000}"/>
    <hyperlink ref="A111" r:id="rId110" xr:uid="{00000000-0004-0000-0200-00006D000000}"/>
    <hyperlink ref="A112" r:id="rId111" xr:uid="{00000000-0004-0000-0200-00006E000000}"/>
    <hyperlink ref="A113" r:id="rId112" xr:uid="{00000000-0004-0000-0200-00006F000000}"/>
    <hyperlink ref="A114" r:id="rId113" xr:uid="{00000000-0004-0000-0200-000070000000}"/>
    <hyperlink ref="A115" r:id="rId114" xr:uid="{00000000-0004-0000-0200-000071000000}"/>
    <hyperlink ref="A116" r:id="rId115" xr:uid="{00000000-0004-0000-0200-000072000000}"/>
    <hyperlink ref="A117" r:id="rId116" xr:uid="{00000000-0004-0000-0200-000073000000}"/>
    <hyperlink ref="A118" r:id="rId117" xr:uid="{00000000-0004-0000-0200-000074000000}"/>
    <hyperlink ref="A119" r:id="rId118" xr:uid="{00000000-0004-0000-0200-000075000000}"/>
    <hyperlink ref="A120" r:id="rId119" xr:uid="{00000000-0004-0000-0200-000076000000}"/>
    <hyperlink ref="A121" r:id="rId120" xr:uid="{00000000-0004-0000-0200-000077000000}"/>
    <hyperlink ref="A122" r:id="rId121" xr:uid="{00000000-0004-0000-0200-000078000000}"/>
    <hyperlink ref="A123" r:id="rId122" xr:uid="{00000000-0004-0000-0200-000079000000}"/>
    <hyperlink ref="A124" r:id="rId123" xr:uid="{00000000-0004-0000-0200-00007A000000}"/>
    <hyperlink ref="A125" r:id="rId124" xr:uid="{00000000-0004-0000-0200-00007B000000}"/>
    <hyperlink ref="A126" r:id="rId125" xr:uid="{00000000-0004-0000-0200-00007C000000}"/>
    <hyperlink ref="A127" r:id="rId126" xr:uid="{00000000-0004-0000-0200-00007D000000}"/>
    <hyperlink ref="A128" r:id="rId127" xr:uid="{00000000-0004-0000-0200-00007E000000}"/>
    <hyperlink ref="A129" r:id="rId128" xr:uid="{00000000-0004-0000-0200-00007F000000}"/>
    <hyperlink ref="A130" r:id="rId129" xr:uid="{00000000-0004-0000-0200-000080000000}"/>
    <hyperlink ref="A131" r:id="rId130" xr:uid="{00000000-0004-0000-0200-000081000000}"/>
    <hyperlink ref="A132" r:id="rId131" xr:uid="{00000000-0004-0000-0200-000082000000}"/>
    <hyperlink ref="A133" r:id="rId132" xr:uid="{00000000-0004-0000-0200-000083000000}"/>
    <hyperlink ref="A134" r:id="rId133" xr:uid="{00000000-0004-0000-0200-000084000000}"/>
    <hyperlink ref="A135" r:id="rId134" xr:uid="{00000000-0004-0000-0200-000085000000}"/>
    <hyperlink ref="A136" r:id="rId135" xr:uid="{00000000-0004-0000-0200-000086000000}"/>
    <hyperlink ref="A137" r:id="rId136" xr:uid="{00000000-0004-0000-0200-000087000000}"/>
    <hyperlink ref="A138" r:id="rId137" xr:uid="{00000000-0004-0000-0200-000088000000}"/>
    <hyperlink ref="A139" r:id="rId138" xr:uid="{00000000-0004-0000-0200-000089000000}"/>
    <hyperlink ref="A140" r:id="rId139" xr:uid="{00000000-0004-0000-0200-00008A000000}"/>
    <hyperlink ref="A141" r:id="rId140" xr:uid="{00000000-0004-0000-0200-00008B000000}"/>
    <hyperlink ref="A142" r:id="rId141" xr:uid="{00000000-0004-0000-0200-00008C000000}"/>
    <hyperlink ref="A143" r:id="rId142" xr:uid="{00000000-0004-0000-0200-00008D000000}"/>
    <hyperlink ref="A144" r:id="rId143" xr:uid="{00000000-0004-0000-0200-00008E000000}"/>
    <hyperlink ref="A145" r:id="rId144" xr:uid="{00000000-0004-0000-0200-00008F000000}"/>
    <hyperlink ref="A146" r:id="rId145" xr:uid="{00000000-0004-0000-0200-000090000000}"/>
    <hyperlink ref="A147" r:id="rId146" xr:uid="{00000000-0004-0000-0200-000091000000}"/>
    <hyperlink ref="A148" r:id="rId147" xr:uid="{00000000-0004-0000-0200-000092000000}"/>
    <hyperlink ref="A149" r:id="rId148" xr:uid="{00000000-0004-0000-0200-000093000000}"/>
    <hyperlink ref="A150" r:id="rId149" xr:uid="{00000000-0004-0000-0200-000094000000}"/>
    <hyperlink ref="A151" r:id="rId150" xr:uid="{00000000-0004-0000-0200-000095000000}"/>
    <hyperlink ref="A152" r:id="rId151" xr:uid="{00000000-0004-0000-0200-000096000000}"/>
    <hyperlink ref="A153" r:id="rId152" xr:uid="{00000000-0004-0000-0200-000097000000}"/>
    <hyperlink ref="A154" r:id="rId153" xr:uid="{00000000-0004-0000-0200-000098000000}"/>
    <hyperlink ref="A155" r:id="rId154" xr:uid="{00000000-0004-0000-0200-000099000000}"/>
    <hyperlink ref="A156" r:id="rId155" xr:uid="{00000000-0004-0000-0200-00009A000000}"/>
    <hyperlink ref="A157" r:id="rId156" xr:uid="{00000000-0004-0000-0200-00009B000000}"/>
    <hyperlink ref="A158" r:id="rId157" xr:uid="{00000000-0004-0000-0200-00009C000000}"/>
    <hyperlink ref="A159" r:id="rId158" xr:uid="{00000000-0004-0000-0200-00009D000000}"/>
    <hyperlink ref="A160" r:id="rId159" xr:uid="{00000000-0004-0000-0200-00009E000000}"/>
    <hyperlink ref="A161" r:id="rId160" xr:uid="{00000000-0004-0000-0200-00009F000000}"/>
    <hyperlink ref="A162" r:id="rId161" xr:uid="{00000000-0004-0000-0200-0000A0000000}"/>
    <hyperlink ref="A163" r:id="rId162" xr:uid="{00000000-0004-0000-0200-0000A1000000}"/>
    <hyperlink ref="A164" r:id="rId163" xr:uid="{00000000-0004-0000-0200-0000A2000000}"/>
    <hyperlink ref="A165" r:id="rId164" xr:uid="{00000000-0004-0000-0200-0000A3000000}"/>
    <hyperlink ref="A166" r:id="rId165" xr:uid="{00000000-0004-0000-0200-0000A4000000}"/>
    <hyperlink ref="A167" r:id="rId166" xr:uid="{00000000-0004-0000-0200-0000A5000000}"/>
    <hyperlink ref="A168" r:id="rId167" xr:uid="{00000000-0004-0000-0200-0000A6000000}"/>
    <hyperlink ref="A169" r:id="rId168" xr:uid="{00000000-0004-0000-0200-0000A7000000}"/>
    <hyperlink ref="A170" r:id="rId169" xr:uid="{00000000-0004-0000-0200-0000A8000000}"/>
    <hyperlink ref="A171" r:id="rId170" xr:uid="{00000000-0004-0000-0200-0000A9000000}"/>
    <hyperlink ref="A172" r:id="rId171" xr:uid="{00000000-0004-0000-0200-0000AA000000}"/>
    <hyperlink ref="A173" r:id="rId172" xr:uid="{00000000-0004-0000-0200-0000AB000000}"/>
    <hyperlink ref="A174" r:id="rId173" xr:uid="{00000000-0004-0000-0200-0000AC000000}"/>
    <hyperlink ref="A175" r:id="rId174" xr:uid="{00000000-0004-0000-0200-0000AD000000}"/>
    <hyperlink ref="A176" r:id="rId175" xr:uid="{00000000-0004-0000-0200-0000AE000000}"/>
    <hyperlink ref="A177" r:id="rId176" xr:uid="{00000000-0004-0000-0200-0000AF000000}"/>
    <hyperlink ref="A178" r:id="rId177" xr:uid="{00000000-0004-0000-0200-0000B0000000}"/>
    <hyperlink ref="A179" r:id="rId178" xr:uid="{00000000-0004-0000-0200-0000B1000000}"/>
    <hyperlink ref="A180" r:id="rId179" xr:uid="{00000000-0004-0000-0200-0000B2000000}"/>
    <hyperlink ref="A181" r:id="rId180" xr:uid="{00000000-0004-0000-0200-0000B3000000}"/>
    <hyperlink ref="A182" r:id="rId181" xr:uid="{00000000-0004-0000-0200-0000B4000000}"/>
    <hyperlink ref="A183" r:id="rId182" xr:uid="{00000000-0004-0000-0200-0000B5000000}"/>
    <hyperlink ref="A184" r:id="rId183" xr:uid="{00000000-0004-0000-0200-0000B6000000}"/>
    <hyperlink ref="A185" r:id="rId184" xr:uid="{00000000-0004-0000-0200-0000B7000000}"/>
    <hyperlink ref="A186" r:id="rId185" xr:uid="{00000000-0004-0000-0200-0000B8000000}"/>
    <hyperlink ref="A187" r:id="rId186" xr:uid="{00000000-0004-0000-0200-0000B9000000}"/>
    <hyperlink ref="A188" r:id="rId187" xr:uid="{00000000-0004-0000-0200-0000BA000000}"/>
    <hyperlink ref="A189" r:id="rId188" xr:uid="{00000000-0004-0000-0200-0000BB000000}"/>
    <hyperlink ref="A190" r:id="rId189" xr:uid="{00000000-0004-0000-0200-0000BC000000}"/>
    <hyperlink ref="A191" r:id="rId190" xr:uid="{00000000-0004-0000-0200-0000BD000000}"/>
    <hyperlink ref="A192" r:id="rId191" xr:uid="{00000000-0004-0000-0200-0000BE000000}"/>
    <hyperlink ref="A193" r:id="rId192" xr:uid="{00000000-0004-0000-0200-0000BF000000}"/>
    <hyperlink ref="A194" r:id="rId193" xr:uid="{00000000-0004-0000-0200-0000C0000000}"/>
    <hyperlink ref="A195" r:id="rId194" xr:uid="{00000000-0004-0000-0200-0000C1000000}"/>
    <hyperlink ref="A196" r:id="rId195" xr:uid="{00000000-0004-0000-0200-0000C2000000}"/>
    <hyperlink ref="A197" r:id="rId196" xr:uid="{00000000-0004-0000-0200-0000C3000000}"/>
    <hyperlink ref="A198" r:id="rId197" xr:uid="{00000000-0004-0000-0200-0000C4000000}"/>
    <hyperlink ref="A199" r:id="rId198" xr:uid="{00000000-0004-0000-0200-0000C5000000}"/>
    <hyperlink ref="A200" r:id="rId199" xr:uid="{00000000-0004-0000-0200-0000C6000000}"/>
    <hyperlink ref="A201" r:id="rId200" xr:uid="{00000000-0004-0000-0200-0000C7000000}"/>
    <hyperlink ref="A202" r:id="rId201" xr:uid="{00000000-0004-0000-0200-0000C8000000}"/>
    <hyperlink ref="A203" r:id="rId202" xr:uid="{00000000-0004-0000-0200-0000C9000000}"/>
    <hyperlink ref="A204" r:id="rId203" xr:uid="{00000000-0004-0000-0200-0000CA000000}"/>
    <hyperlink ref="A205" r:id="rId204" xr:uid="{00000000-0004-0000-0200-0000CB000000}"/>
    <hyperlink ref="A206" r:id="rId205" xr:uid="{00000000-0004-0000-0200-0000CC000000}"/>
    <hyperlink ref="A207" r:id="rId206" xr:uid="{00000000-0004-0000-0200-0000CD000000}"/>
    <hyperlink ref="A208" r:id="rId207" xr:uid="{00000000-0004-0000-0200-0000CE000000}"/>
    <hyperlink ref="A209" r:id="rId208" xr:uid="{00000000-0004-0000-0200-0000CF000000}"/>
    <hyperlink ref="A210" r:id="rId209" xr:uid="{00000000-0004-0000-0200-0000D0000000}"/>
    <hyperlink ref="A211" r:id="rId210" xr:uid="{00000000-0004-0000-0200-0000D1000000}"/>
    <hyperlink ref="A212" r:id="rId211" xr:uid="{00000000-0004-0000-0200-0000D2000000}"/>
    <hyperlink ref="A213" r:id="rId212" xr:uid="{00000000-0004-0000-0200-0000D3000000}"/>
    <hyperlink ref="A214" r:id="rId213" xr:uid="{00000000-0004-0000-0200-0000D4000000}"/>
    <hyperlink ref="A215" r:id="rId214" xr:uid="{00000000-0004-0000-0200-0000D5000000}"/>
    <hyperlink ref="A216" r:id="rId215" xr:uid="{00000000-0004-0000-0200-0000D6000000}"/>
    <hyperlink ref="A217" r:id="rId216" xr:uid="{00000000-0004-0000-0200-0000D7000000}"/>
    <hyperlink ref="A218" r:id="rId217" xr:uid="{00000000-0004-0000-0200-0000D8000000}"/>
    <hyperlink ref="A219" r:id="rId218" xr:uid="{00000000-0004-0000-0200-0000D9000000}"/>
    <hyperlink ref="A220" r:id="rId219" xr:uid="{00000000-0004-0000-0200-0000DA000000}"/>
    <hyperlink ref="A221" r:id="rId220" xr:uid="{00000000-0004-0000-0200-0000DB000000}"/>
    <hyperlink ref="A222" r:id="rId221" xr:uid="{00000000-0004-0000-0200-0000DC000000}"/>
    <hyperlink ref="A223" r:id="rId222" xr:uid="{00000000-0004-0000-0200-0000DD000000}"/>
    <hyperlink ref="A224" r:id="rId223" xr:uid="{00000000-0004-0000-0200-0000DE000000}"/>
    <hyperlink ref="A225" r:id="rId224" xr:uid="{00000000-0004-0000-0200-0000DF000000}"/>
    <hyperlink ref="A226" r:id="rId225" xr:uid="{00000000-0004-0000-0200-0000E0000000}"/>
    <hyperlink ref="A227" r:id="rId226" xr:uid="{00000000-0004-0000-0200-0000E1000000}"/>
    <hyperlink ref="A228" r:id="rId227" xr:uid="{00000000-0004-0000-0200-0000E2000000}"/>
    <hyperlink ref="A229" r:id="rId228" xr:uid="{00000000-0004-0000-0200-0000E3000000}"/>
    <hyperlink ref="A230" r:id="rId229" xr:uid="{00000000-0004-0000-0200-0000E4000000}"/>
    <hyperlink ref="A231" r:id="rId230" xr:uid="{00000000-0004-0000-0200-0000E5000000}"/>
    <hyperlink ref="A232" r:id="rId231" xr:uid="{00000000-0004-0000-0200-0000E6000000}"/>
    <hyperlink ref="A233" r:id="rId232" xr:uid="{00000000-0004-0000-0200-0000E7000000}"/>
    <hyperlink ref="A234" r:id="rId233" xr:uid="{00000000-0004-0000-0200-0000E8000000}"/>
    <hyperlink ref="A235" r:id="rId234" xr:uid="{00000000-0004-0000-0200-0000E9000000}"/>
    <hyperlink ref="A236" r:id="rId235" xr:uid="{00000000-0004-0000-0200-0000EA000000}"/>
    <hyperlink ref="A237" r:id="rId236" xr:uid="{00000000-0004-0000-0200-0000EB000000}"/>
    <hyperlink ref="A238" r:id="rId237" xr:uid="{00000000-0004-0000-0200-0000EC000000}"/>
    <hyperlink ref="A239" r:id="rId238" xr:uid="{00000000-0004-0000-0200-0000ED000000}"/>
    <hyperlink ref="A240" r:id="rId239" xr:uid="{00000000-0004-0000-0200-0000EE000000}"/>
    <hyperlink ref="A241" r:id="rId240" xr:uid="{00000000-0004-0000-0200-0000EF000000}"/>
    <hyperlink ref="A242" r:id="rId241" xr:uid="{00000000-0004-0000-0200-0000F0000000}"/>
    <hyperlink ref="A243" r:id="rId242" xr:uid="{00000000-0004-0000-0200-0000F1000000}"/>
    <hyperlink ref="A244" r:id="rId243" xr:uid="{00000000-0004-0000-0200-0000F2000000}"/>
    <hyperlink ref="A245" r:id="rId244" xr:uid="{00000000-0004-0000-0200-0000F3000000}"/>
    <hyperlink ref="A246" r:id="rId245" xr:uid="{00000000-0004-0000-0200-0000F4000000}"/>
    <hyperlink ref="A247" r:id="rId246" xr:uid="{00000000-0004-0000-0200-0000F5000000}"/>
    <hyperlink ref="A248" r:id="rId247" xr:uid="{00000000-0004-0000-0200-0000F6000000}"/>
    <hyperlink ref="A249" r:id="rId248" xr:uid="{00000000-0004-0000-0200-0000F7000000}"/>
    <hyperlink ref="A250" r:id="rId249" xr:uid="{00000000-0004-0000-0200-0000F8000000}"/>
    <hyperlink ref="A251" r:id="rId250" xr:uid="{00000000-0004-0000-0200-0000F9000000}"/>
    <hyperlink ref="A252" r:id="rId251" xr:uid="{00000000-0004-0000-0200-0000FA000000}"/>
    <hyperlink ref="A253" r:id="rId252" xr:uid="{00000000-0004-0000-0200-0000FB000000}"/>
    <hyperlink ref="A254" r:id="rId253" xr:uid="{00000000-0004-0000-0200-0000FC000000}"/>
    <hyperlink ref="A255" r:id="rId254" xr:uid="{00000000-0004-0000-0200-0000FD000000}"/>
    <hyperlink ref="A256" r:id="rId255" xr:uid="{00000000-0004-0000-0200-0000FE000000}"/>
    <hyperlink ref="A257" r:id="rId256" xr:uid="{00000000-0004-0000-0200-0000FF000000}"/>
    <hyperlink ref="A258" r:id="rId257" xr:uid="{00000000-0004-0000-0200-000000010000}"/>
    <hyperlink ref="A259" r:id="rId258" xr:uid="{00000000-0004-0000-0200-000001010000}"/>
    <hyperlink ref="A260" r:id="rId259" xr:uid="{00000000-0004-0000-0200-000002010000}"/>
    <hyperlink ref="A261" r:id="rId260" xr:uid="{00000000-0004-0000-0200-000003010000}"/>
    <hyperlink ref="A262" r:id="rId261" xr:uid="{00000000-0004-0000-0200-000004010000}"/>
    <hyperlink ref="A263" r:id="rId262" xr:uid="{00000000-0004-0000-0200-000005010000}"/>
    <hyperlink ref="A264" r:id="rId263" xr:uid="{00000000-0004-0000-0200-000006010000}"/>
    <hyperlink ref="A265" r:id="rId264" xr:uid="{00000000-0004-0000-0200-00000701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Sortable</vt:lpstr>
      <vt:lpstr>Editable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Lyndon Alvarado</cp:lastModifiedBy>
  <dcterms:created xsi:type="dcterms:W3CDTF">2026-05-09T15:15:38Z</dcterms:created>
  <dcterms:modified xsi:type="dcterms:W3CDTF">2026-05-09T15:23:31Z</dcterms:modified>
</cp:coreProperties>
</file>